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1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2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3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4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5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6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9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2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2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pple/Desktop/LIZ/SED 2019/BIBLIOTECAS 2019/INFORMACIÓN BIBLIOTECA/"/>
    </mc:Choice>
  </mc:AlternateContent>
  <xr:revisionPtr revIDLastSave="0" documentId="8_{E6B79247-61AD-41E4-9995-30FB6312CCB3}" xr6:coauthVersionLast="47" xr6:coauthVersionMax="47" xr10:uidLastSave="{00000000-0000-0000-0000-000000000000}"/>
  <bookViews>
    <workbookView xWindow="1100" yWindow="540" windowWidth="25040" windowHeight="13680" xr2:uid="{FCF931B5-FDDA-BB4F-930D-B7F66E9D1748}"/>
  </bookViews>
  <sheets>
    <sheet name="PRESTAMO" sheetId="1" r:id="rId1"/>
    <sheet name="CONSOLIDADO Y GRAFICAS" sheetId="2" r:id="rId2"/>
  </sheets>
  <definedNames>
    <definedName name="_xlnm._FilterDatabase" localSheetId="0" hidden="1">PRESTAMO!$A$2:$R$1001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2" i="2" l="1"/>
  <c r="Z31" i="2"/>
  <c r="W32" i="2"/>
  <c r="W31" i="2"/>
  <c r="T32" i="2"/>
  <c r="T31" i="2"/>
  <c r="Q32" i="2"/>
  <c r="Q31" i="2"/>
  <c r="Z12" i="2"/>
  <c r="Z13" i="2"/>
  <c r="Z14" i="2"/>
  <c r="Z15" i="2"/>
  <c r="Z16" i="2"/>
  <c r="Z17" i="2"/>
  <c r="Z18" i="2"/>
  <c r="Z19" i="2"/>
  <c r="Z20" i="2"/>
  <c r="Z11" i="2"/>
  <c r="Z30" i="2"/>
  <c r="Z29" i="2"/>
  <c r="Z28" i="2"/>
  <c r="Z27" i="2"/>
  <c r="Z26" i="2"/>
  <c r="Z25" i="2"/>
  <c r="Z24" i="2"/>
  <c r="Z23" i="2"/>
  <c r="Z22" i="2"/>
  <c r="Z21" i="2"/>
  <c r="Z10" i="2"/>
  <c r="Z9" i="2"/>
  <c r="Z8" i="2"/>
  <c r="Z7" i="2"/>
  <c r="Z6" i="2"/>
  <c r="Z5" i="2"/>
  <c r="Z4" i="2"/>
  <c r="W24" i="2"/>
  <c r="W12" i="2"/>
  <c r="W13" i="2"/>
  <c r="W14" i="2"/>
  <c r="W15" i="2"/>
  <c r="W16" i="2"/>
  <c r="W17" i="2"/>
  <c r="W18" i="2"/>
  <c r="W19" i="2"/>
  <c r="W20" i="2"/>
  <c r="W11" i="2"/>
  <c r="W30" i="2"/>
  <c r="W29" i="2"/>
  <c r="W28" i="2"/>
  <c r="W27" i="2"/>
  <c r="W26" i="2"/>
  <c r="W25" i="2"/>
  <c r="W23" i="2"/>
  <c r="W22" i="2"/>
  <c r="W21" i="2"/>
  <c r="W10" i="2"/>
  <c r="W9" i="2"/>
  <c r="W8" i="2"/>
  <c r="W7" i="2"/>
  <c r="W6" i="2"/>
  <c r="W5" i="2"/>
  <c r="W4" i="2"/>
  <c r="T25" i="2"/>
  <c r="T26" i="2"/>
  <c r="T27" i="2"/>
  <c r="T28" i="2"/>
  <c r="T29" i="2"/>
  <c r="T30" i="2"/>
  <c r="T24" i="2"/>
  <c r="T22" i="2"/>
  <c r="T23" i="2"/>
  <c r="T21" i="2"/>
  <c r="T12" i="2"/>
  <c r="T13" i="2"/>
  <c r="T14" i="2"/>
  <c r="T15" i="2"/>
  <c r="T16" i="2"/>
  <c r="T17" i="2"/>
  <c r="T18" i="2"/>
  <c r="T19" i="2"/>
  <c r="T20" i="2"/>
  <c r="T11" i="2"/>
  <c r="T5" i="2"/>
  <c r="T6" i="2"/>
  <c r="T7" i="2"/>
  <c r="T8" i="2"/>
  <c r="T9" i="2"/>
  <c r="T10" i="2"/>
  <c r="T4" i="2"/>
  <c r="Q30" i="2"/>
  <c r="Q25" i="2"/>
  <c r="Q26" i="2"/>
  <c r="Q27" i="2"/>
  <c r="Q28" i="2"/>
  <c r="Q29" i="2"/>
  <c r="Q24" i="2"/>
  <c r="Q22" i="2"/>
  <c r="Q23" i="2"/>
  <c r="Q21" i="2"/>
  <c r="Q12" i="2"/>
  <c r="Q13" i="2"/>
  <c r="Q14" i="2"/>
  <c r="Q15" i="2"/>
  <c r="Q16" i="2"/>
  <c r="Q17" i="2"/>
  <c r="Q18" i="2"/>
  <c r="Q19" i="2"/>
  <c r="Q20" i="2"/>
  <c r="Q11" i="2"/>
  <c r="Q5" i="2"/>
  <c r="Q6" i="2"/>
  <c r="Q7" i="2"/>
  <c r="Q8" i="2"/>
  <c r="Q9" i="2"/>
  <c r="Q10" i="2"/>
  <c r="Q4" i="2"/>
  <c r="Q33" i="2" l="1"/>
  <c r="Z33" i="2"/>
  <c r="W33" i="2"/>
  <c r="T33" i="2"/>
  <c r="AB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B144" i="2"/>
  <c r="AB145" i="2"/>
  <c r="AB146" i="2"/>
  <c r="AB147" i="2"/>
  <c r="AB148" i="2"/>
  <c r="AB149" i="2"/>
  <c r="AB150" i="2"/>
  <c r="AB151" i="2"/>
  <c r="AB152" i="2"/>
  <c r="AB153" i="2"/>
  <c r="AB154" i="2"/>
  <c r="AB155" i="2"/>
  <c r="AB156" i="2"/>
  <c r="AB157" i="2"/>
  <c r="AB158" i="2"/>
  <c r="AB159" i="2"/>
  <c r="AB160" i="2"/>
  <c r="AB161" i="2"/>
  <c r="AB162" i="2"/>
  <c r="AB163" i="2"/>
  <c r="AB164" i="2"/>
  <c r="AB165" i="2"/>
  <c r="AB166" i="2"/>
  <c r="AB167" i="2"/>
  <c r="AB168" i="2"/>
  <c r="AB169" i="2"/>
  <c r="AB170" i="2"/>
  <c r="AB171" i="2"/>
  <c r="AB172" i="2"/>
  <c r="AB173" i="2"/>
  <c r="AB174" i="2"/>
  <c r="AB175" i="2"/>
  <c r="AB176" i="2"/>
  <c r="AB177" i="2"/>
  <c r="AB178" i="2"/>
  <c r="AB179" i="2"/>
  <c r="AB180" i="2"/>
  <c r="AB181" i="2"/>
  <c r="AB182" i="2"/>
  <c r="AB183" i="2"/>
  <c r="AB184" i="2"/>
  <c r="AB185" i="2"/>
  <c r="AB186" i="2"/>
  <c r="AB187" i="2"/>
  <c r="AB188" i="2"/>
  <c r="AB189" i="2"/>
  <c r="AB190" i="2"/>
  <c r="AB191" i="2"/>
  <c r="AB192" i="2"/>
  <c r="AB193" i="2"/>
  <c r="AB194" i="2"/>
  <c r="AB195" i="2"/>
  <c r="AB196" i="2"/>
  <c r="AB197" i="2"/>
  <c r="AB198" i="2"/>
  <c r="AB199" i="2"/>
  <c r="AB200" i="2"/>
  <c r="AB201" i="2"/>
  <c r="AB202" i="2"/>
  <c r="AB203" i="2"/>
  <c r="AB204" i="2"/>
  <c r="AB205" i="2"/>
  <c r="AB206" i="2"/>
  <c r="AB207" i="2"/>
  <c r="AB208" i="2"/>
  <c r="AB209" i="2"/>
  <c r="AB210" i="2"/>
  <c r="AB211" i="2"/>
  <c r="AB212" i="2"/>
  <c r="AB213" i="2"/>
  <c r="AB214" i="2"/>
  <c r="AB215" i="2"/>
  <c r="AB216" i="2"/>
  <c r="AB217" i="2"/>
  <c r="AB218" i="2"/>
  <c r="AB219" i="2"/>
  <c r="AB220" i="2"/>
  <c r="AB221" i="2"/>
  <c r="AB222" i="2"/>
  <c r="AB223" i="2"/>
  <c r="AB224" i="2"/>
  <c r="AB225" i="2"/>
  <c r="AB226" i="2"/>
  <c r="AB227" i="2"/>
  <c r="AB228" i="2"/>
  <c r="AB229" i="2"/>
  <c r="AB230" i="2"/>
  <c r="AB231" i="2"/>
  <c r="AB232" i="2"/>
  <c r="AB233" i="2"/>
  <c r="AB234" i="2"/>
  <c r="AB235" i="2"/>
  <c r="AB236" i="2"/>
  <c r="AB237" i="2"/>
  <c r="AB238" i="2"/>
  <c r="AB239" i="2"/>
  <c r="AB240" i="2"/>
  <c r="AB241" i="2"/>
  <c r="AB242" i="2"/>
  <c r="AB243" i="2"/>
  <c r="AB244" i="2"/>
  <c r="AB245" i="2"/>
  <c r="AB246" i="2"/>
  <c r="AB247" i="2"/>
  <c r="AB248" i="2"/>
  <c r="AB249" i="2"/>
  <c r="AB250" i="2"/>
  <c r="AB251" i="2"/>
  <c r="AB252" i="2"/>
  <c r="AB253" i="2"/>
  <c r="AB254" i="2"/>
  <c r="AB255" i="2"/>
  <c r="AB256" i="2"/>
  <c r="AB257" i="2"/>
  <c r="AB258" i="2"/>
  <c r="AB259" i="2"/>
  <c r="AB260" i="2"/>
  <c r="AB261" i="2"/>
  <c r="AB262" i="2"/>
  <c r="AB263" i="2"/>
  <c r="AB264" i="2"/>
  <c r="AB265" i="2"/>
  <c r="AB266" i="2"/>
  <c r="AB267" i="2"/>
  <c r="AB268" i="2"/>
  <c r="AB269" i="2"/>
  <c r="AB270" i="2"/>
  <c r="AB271" i="2"/>
  <c r="AB272" i="2"/>
  <c r="AB273" i="2"/>
  <c r="AB274" i="2"/>
  <c r="AB275" i="2"/>
  <c r="AB276" i="2"/>
  <c r="AB277" i="2"/>
  <c r="AB278" i="2"/>
  <c r="AB279" i="2"/>
  <c r="AB280" i="2"/>
  <c r="AB281" i="2"/>
  <c r="AB282" i="2"/>
  <c r="AB283" i="2"/>
  <c r="AB284" i="2"/>
  <c r="AB285" i="2"/>
  <c r="AB286" i="2"/>
  <c r="AB287" i="2"/>
  <c r="AB288" i="2"/>
  <c r="AB289" i="2"/>
  <c r="AB290" i="2"/>
  <c r="AB291" i="2"/>
  <c r="P291" i="1" s="1"/>
  <c r="AB292" i="2"/>
  <c r="P292" i="1" s="1"/>
  <c r="AB293" i="2"/>
  <c r="P293" i="1" s="1"/>
  <c r="AB294" i="2"/>
  <c r="P294" i="1" s="1"/>
  <c r="AB295" i="2"/>
  <c r="P295" i="1" s="1"/>
  <c r="AB296" i="2"/>
  <c r="P296" i="1" s="1"/>
  <c r="AB297" i="2"/>
  <c r="P297" i="1" s="1"/>
  <c r="AB298" i="2"/>
  <c r="P298" i="1" s="1"/>
  <c r="AB299" i="2"/>
  <c r="P299" i="1" s="1"/>
  <c r="AB300" i="2"/>
  <c r="P300" i="1" s="1"/>
  <c r="AB301" i="2"/>
  <c r="P301" i="1" s="1"/>
  <c r="AB302" i="2"/>
  <c r="P302" i="1" s="1"/>
  <c r="AB303" i="2"/>
  <c r="P303" i="1" s="1"/>
  <c r="AB304" i="2"/>
  <c r="P304" i="1" s="1"/>
  <c r="AB305" i="2"/>
  <c r="P305" i="1" s="1"/>
  <c r="AB306" i="2"/>
  <c r="P306" i="1" s="1"/>
  <c r="AB307" i="2"/>
  <c r="P307" i="1" s="1"/>
  <c r="AB308" i="2"/>
  <c r="P308" i="1" s="1"/>
  <c r="AB309" i="2"/>
  <c r="P309" i="1" s="1"/>
  <c r="AB310" i="2"/>
  <c r="P310" i="1" s="1"/>
  <c r="AB311" i="2"/>
  <c r="P311" i="1" s="1"/>
  <c r="AB312" i="2"/>
  <c r="P312" i="1" s="1"/>
  <c r="AB313" i="2"/>
  <c r="P313" i="1" s="1"/>
  <c r="AB314" i="2"/>
  <c r="P314" i="1" s="1"/>
  <c r="AB315" i="2"/>
  <c r="P315" i="1" s="1"/>
  <c r="AB316" i="2"/>
  <c r="P316" i="1" s="1"/>
  <c r="AB317" i="2"/>
  <c r="P317" i="1" s="1"/>
  <c r="AB318" i="2"/>
  <c r="P318" i="1" s="1"/>
  <c r="AB319" i="2"/>
  <c r="P319" i="1" s="1"/>
  <c r="AB320" i="2"/>
  <c r="P320" i="1" s="1"/>
  <c r="AB321" i="2"/>
  <c r="P321" i="1" s="1"/>
  <c r="AB322" i="2"/>
  <c r="P322" i="1" s="1"/>
  <c r="AB323" i="2"/>
  <c r="P323" i="1" s="1"/>
  <c r="AB324" i="2"/>
  <c r="P324" i="1" s="1"/>
  <c r="AB325" i="2"/>
  <c r="P325" i="1" s="1"/>
  <c r="AB326" i="2"/>
  <c r="P326" i="1" s="1"/>
  <c r="AB327" i="2"/>
  <c r="P327" i="1" s="1"/>
  <c r="AB328" i="2"/>
  <c r="P328" i="1" s="1"/>
  <c r="AB329" i="2"/>
  <c r="P329" i="1" s="1"/>
  <c r="AB330" i="2"/>
  <c r="P330" i="1" s="1"/>
  <c r="AB331" i="2"/>
  <c r="P331" i="1" s="1"/>
  <c r="AB332" i="2"/>
  <c r="P332" i="1" s="1"/>
  <c r="AB333" i="2"/>
  <c r="P333" i="1" s="1"/>
  <c r="AB334" i="2"/>
  <c r="P334" i="1" s="1"/>
  <c r="AB335" i="2"/>
  <c r="P335" i="1" s="1"/>
  <c r="AB336" i="2"/>
  <c r="P336" i="1" s="1"/>
  <c r="AB337" i="2"/>
  <c r="P337" i="1" s="1"/>
  <c r="AB338" i="2"/>
  <c r="P338" i="1" s="1"/>
  <c r="AB339" i="2"/>
  <c r="P339" i="1" s="1"/>
  <c r="AB340" i="2"/>
  <c r="P340" i="1" s="1"/>
  <c r="AB341" i="2"/>
  <c r="P341" i="1" s="1"/>
  <c r="AB342" i="2"/>
  <c r="P342" i="1" s="1"/>
  <c r="AB343" i="2"/>
  <c r="P343" i="1" s="1"/>
  <c r="AB344" i="2"/>
  <c r="P344" i="1" s="1"/>
  <c r="AB345" i="2"/>
  <c r="P345" i="1" s="1"/>
  <c r="AB346" i="2"/>
  <c r="P346" i="1" s="1"/>
  <c r="AB347" i="2"/>
  <c r="P347" i="1" s="1"/>
  <c r="AB348" i="2"/>
  <c r="P348" i="1" s="1"/>
  <c r="AB349" i="2"/>
  <c r="P349" i="1" s="1"/>
  <c r="AB350" i="2"/>
  <c r="P350" i="1" s="1"/>
  <c r="AB351" i="2"/>
  <c r="P351" i="1" s="1"/>
  <c r="AB352" i="2"/>
  <c r="P352" i="1" s="1"/>
  <c r="AB353" i="2"/>
  <c r="P353" i="1" s="1"/>
  <c r="AB354" i="2"/>
  <c r="P354" i="1" s="1"/>
  <c r="AB355" i="2"/>
  <c r="P355" i="1" s="1"/>
  <c r="AB356" i="2"/>
  <c r="P356" i="1" s="1"/>
  <c r="AB357" i="2"/>
  <c r="P357" i="1" s="1"/>
  <c r="AB358" i="2"/>
  <c r="P358" i="1" s="1"/>
  <c r="AB359" i="2"/>
  <c r="P359" i="1" s="1"/>
  <c r="AB360" i="2"/>
  <c r="P360" i="1" s="1"/>
  <c r="AB361" i="2"/>
  <c r="P361" i="1" s="1"/>
  <c r="AB362" i="2"/>
  <c r="P362" i="1" s="1"/>
  <c r="AB363" i="2"/>
  <c r="P363" i="1" s="1"/>
  <c r="AB364" i="2"/>
  <c r="P364" i="1" s="1"/>
  <c r="AB365" i="2"/>
  <c r="P365" i="1" s="1"/>
  <c r="AB366" i="2"/>
  <c r="P366" i="1" s="1"/>
  <c r="AB367" i="2"/>
  <c r="P367" i="1" s="1"/>
  <c r="AB368" i="2"/>
  <c r="P368" i="1" s="1"/>
  <c r="AB369" i="2"/>
  <c r="P369" i="1" s="1"/>
  <c r="AB370" i="2"/>
  <c r="P370" i="1" s="1"/>
  <c r="AB371" i="2"/>
  <c r="P371" i="1" s="1"/>
  <c r="AB372" i="2"/>
  <c r="P372" i="1" s="1"/>
  <c r="AB373" i="2"/>
  <c r="P373" i="1" s="1"/>
  <c r="AB374" i="2"/>
  <c r="P374" i="1" s="1"/>
  <c r="AB375" i="2"/>
  <c r="P375" i="1" s="1"/>
  <c r="AB376" i="2"/>
  <c r="P376" i="1" s="1"/>
  <c r="AB377" i="2"/>
  <c r="P377" i="1" s="1"/>
  <c r="AB378" i="2"/>
  <c r="P378" i="1" s="1"/>
  <c r="AB379" i="2"/>
  <c r="P379" i="1" s="1"/>
  <c r="AB380" i="2"/>
  <c r="P380" i="1" s="1"/>
  <c r="AB381" i="2"/>
  <c r="P381" i="1" s="1"/>
  <c r="AB382" i="2"/>
  <c r="P382" i="1" s="1"/>
  <c r="AB383" i="2"/>
  <c r="P383" i="1" s="1"/>
  <c r="AB384" i="2"/>
  <c r="P384" i="1" s="1"/>
  <c r="AB385" i="2"/>
  <c r="P385" i="1" s="1"/>
  <c r="AB386" i="2"/>
  <c r="P386" i="1" s="1"/>
  <c r="AB387" i="2"/>
  <c r="P387" i="1" s="1"/>
  <c r="AB388" i="2"/>
  <c r="P388" i="1" s="1"/>
  <c r="AB389" i="2"/>
  <c r="P389" i="1" s="1"/>
  <c r="AB390" i="2"/>
  <c r="P390" i="1" s="1"/>
  <c r="AB391" i="2"/>
  <c r="P391" i="1" s="1"/>
  <c r="AB392" i="2"/>
  <c r="P392" i="1" s="1"/>
  <c r="AB393" i="2"/>
  <c r="P393" i="1" s="1"/>
  <c r="AB394" i="2"/>
  <c r="P394" i="1" s="1"/>
  <c r="AB395" i="2"/>
  <c r="P395" i="1" s="1"/>
  <c r="AB396" i="2"/>
  <c r="P396" i="1" s="1"/>
  <c r="AB397" i="2"/>
  <c r="P397" i="1" s="1"/>
  <c r="AB398" i="2"/>
  <c r="P398" i="1" s="1"/>
  <c r="AB399" i="2"/>
  <c r="P399" i="1" s="1"/>
  <c r="AB400" i="2"/>
  <c r="P400" i="1" s="1"/>
  <c r="AB401" i="2"/>
  <c r="P401" i="1" s="1"/>
  <c r="AB402" i="2"/>
  <c r="P402" i="1" s="1"/>
  <c r="AB403" i="2"/>
  <c r="P403" i="1" s="1"/>
  <c r="AB404" i="2"/>
  <c r="P404" i="1" s="1"/>
  <c r="AB405" i="2"/>
  <c r="P405" i="1" s="1"/>
  <c r="AB406" i="2"/>
  <c r="P406" i="1" s="1"/>
  <c r="AB407" i="2"/>
  <c r="P407" i="1" s="1"/>
  <c r="AB408" i="2"/>
  <c r="P408" i="1" s="1"/>
  <c r="AB409" i="2"/>
  <c r="P409" i="1" s="1"/>
  <c r="AB410" i="2"/>
  <c r="P410" i="1" s="1"/>
  <c r="AB411" i="2"/>
  <c r="P411" i="1" s="1"/>
  <c r="AB412" i="2"/>
  <c r="P412" i="1" s="1"/>
  <c r="AB413" i="2"/>
  <c r="P413" i="1" s="1"/>
  <c r="AB414" i="2"/>
  <c r="P414" i="1" s="1"/>
  <c r="AB415" i="2"/>
  <c r="P415" i="1" s="1"/>
  <c r="AB416" i="2"/>
  <c r="P416" i="1" s="1"/>
  <c r="AB417" i="2"/>
  <c r="P417" i="1" s="1"/>
  <c r="AB418" i="2"/>
  <c r="P418" i="1" s="1"/>
  <c r="AB419" i="2"/>
  <c r="P419" i="1" s="1"/>
  <c r="AB420" i="2"/>
  <c r="P420" i="1" s="1"/>
  <c r="AB421" i="2"/>
  <c r="P421" i="1" s="1"/>
  <c r="AB422" i="2"/>
  <c r="P422" i="1" s="1"/>
  <c r="AB423" i="2"/>
  <c r="P423" i="1" s="1"/>
  <c r="AB424" i="2"/>
  <c r="P424" i="1" s="1"/>
  <c r="AB425" i="2"/>
  <c r="P425" i="1" s="1"/>
  <c r="AB426" i="2"/>
  <c r="P426" i="1" s="1"/>
  <c r="AB427" i="2"/>
  <c r="P427" i="1" s="1"/>
  <c r="AB428" i="2"/>
  <c r="P428" i="1" s="1"/>
  <c r="AB429" i="2"/>
  <c r="P429" i="1" s="1"/>
  <c r="AB430" i="2"/>
  <c r="P430" i="1" s="1"/>
  <c r="AB431" i="2"/>
  <c r="P431" i="1" s="1"/>
  <c r="AB432" i="2"/>
  <c r="P432" i="1" s="1"/>
  <c r="AB433" i="2"/>
  <c r="P433" i="1" s="1"/>
  <c r="AB434" i="2"/>
  <c r="P434" i="1" s="1"/>
  <c r="AB435" i="2"/>
  <c r="P435" i="1" s="1"/>
  <c r="AB436" i="2"/>
  <c r="P436" i="1" s="1"/>
  <c r="AB437" i="2"/>
  <c r="P437" i="1" s="1"/>
  <c r="AB438" i="2"/>
  <c r="P438" i="1" s="1"/>
  <c r="AB439" i="2"/>
  <c r="P439" i="1" s="1"/>
  <c r="AB440" i="2"/>
  <c r="P440" i="1" s="1"/>
  <c r="AB441" i="2"/>
  <c r="P441" i="1" s="1"/>
  <c r="AB442" i="2"/>
  <c r="P442" i="1" s="1"/>
  <c r="AB443" i="2"/>
  <c r="P443" i="1" s="1"/>
  <c r="AB444" i="2"/>
  <c r="P444" i="1" s="1"/>
  <c r="AB445" i="2"/>
  <c r="P445" i="1" s="1"/>
  <c r="AB446" i="2"/>
  <c r="P446" i="1" s="1"/>
  <c r="AB447" i="2"/>
  <c r="P447" i="1" s="1"/>
  <c r="AB448" i="2"/>
  <c r="P448" i="1" s="1"/>
  <c r="AB449" i="2"/>
  <c r="P449" i="1" s="1"/>
  <c r="AB450" i="2"/>
  <c r="P450" i="1" s="1"/>
  <c r="AB451" i="2"/>
  <c r="P451" i="1" s="1"/>
  <c r="AB452" i="2"/>
  <c r="P452" i="1" s="1"/>
  <c r="AB453" i="2"/>
  <c r="P453" i="1" s="1"/>
  <c r="AB454" i="2"/>
  <c r="P454" i="1" s="1"/>
  <c r="AB455" i="2"/>
  <c r="P455" i="1" s="1"/>
  <c r="AB456" i="2"/>
  <c r="P456" i="1" s="1"/>
  <c r="AB457" i="2"/>
  <c r="P457" i="1" s="1"/>
  <c r="AB458" i="2"/>
  <c r="P458" i="1" s="1"/>
  <c r="AB459" i="2"/>
  <c r="P459" i="1" s="1"/>
  <c r="AB460" i="2"/>
  <c r="P460" i="1" s="1"/>
  <c r="AB461" i="2"/>
  <c r="P461" i="1" s="1"/>
  <c r="AB462" i="2"/>
  <c r="P462" i="1" s="1"/>
  <c r="AB463" i="2"/>
  <c r="P463" i="1" s="1"/>
  <c r="AB464" i="2"/>
  <c r="P464" i="1" s="1"/>
  <c r="AB465" i="2"/>
  <c r="P465" i="1" s="1"/>
  <c r="AB466" i="2"/>
  <c r="P466" i="1" s="1"/>
  <c r="AB467" i="2"/>
  <c r="P467" i="1" s="1"/>
  <c r="AB468" i="2"/>
  <c r="P468" i="1" s="1"/>
  <c r="AB469" i="2"/>
  <c r="P469" i="1" s="1"/>
  <c r="AB470" i="2"/>
  <c r="P470" i="1" s="1"/>
  <c r="AB471" i="2"/>
  <c r="P471" i="1" s="1"/>
  <c r="AB472" i="2"/>
  <c r="P472" i="1" s="1"/>
  <c r="AB473" i="2"/>
  <c r="P473" i="1" s="1"/>
  <c r="AB474" i="2"/>
  <c r="P474" i="1" s="1"/>
  <c r="AB475" i="2"/>
  <c r="P475" i="1" s="1"/>
  <c r="AB476" i="2"/>
  <c r="P476" i="1" s="1"/>
  <c r="AB477" i="2"/>
  <c r="P477" i="1" s="1"/>
  <c r="AB478" i="2"/>
  <c r="P478" i="1" s="1"/>
  <c r="AB479" i="2"/>
  <c r="P479" i="1" s="1"/>
  <c r="AB480" i="2"/>
  <c r="P480" i="1" s="1"/>
  <c r="AB481" i="2"/>
  <c r="P481" i="1" s="1"/>
  <c r="AB482" i="2"/>
  <c r="P482" i="1" s="1"/>
  <c r="AB483" i="2"/>
  <c r="P483" i="1" s="1"/>
  <c r="AB484" i="2"/>
  <c r="P484" i="1" s="1"/>
  <c r="AB485" i="2"/>
  <c r="P485" i="1" s="1"/>
  <c r="AB486" i="2"/>
  <c r="P486" i="1" s="1"/>
  <c r="AB487" i="2"/>
  <c r="P487" i="1" s="1"/>
  <c r="AB488" i="2"/>
  <c r="P488" i="1" s="1"/>
  <c r="AB489" i="2"/>
  <c r="P489" i="1" s="1"/>
  <c r="AB490" i="2"/>
  <c r="P490" i="1" s="1"/>
  <c r="AB491" i="2"/>
  <c r="P491" i="1" s="1"/>
  <c r="AB492" i="2"/>
  <c r="P492" i="1" s="1"/>
  <c r="AB493" i="2"/>
  <c r="P493" i="1" s="1"/>
  <c r="AB494" i="2"/>
  <c r="P494" i="1" s="1"/>
  <c r="AB495" i="2"/>
  <c r="P495" i="1" s="1"/>
  <c r="AB496" i="2"/>
  <c r="P496" i="1" s="1"/>
  <c r="AB497" i="2"/>
  <c r="P497" i="1" s="1"/>
  <c r="AB498" i="2"/>
  <c r="P498" i="1" s="1"/>
  <c r="AB499" i="2"/>
  <c r="P499" i="1" s="1"/>
  <c r="AB500" i="2"/>
  <c r="P500" i="1" s="1"/>
  <c r="AB501" i="2"/>
  <c r="P501" i="1" s="1"/>
  <c r="AB502" i="2"/>
  <c r="P502" i="1" s="1"/>
  <c r="AB503" i="2"/>
  <c r="P503" i="1" s="1"/>
  <c r="AB504" i="2"/>
  <c r="P504" i="1" s="1"/>
  <c r="AB505" i="2"/>
  <c r="P505" i="1" s="1"/>
  <c r="AB506" i="2"/>
  <c r="P506" i="1" s="1"/>
  <c r="AB507" i="2"/>
  <c r="P507" i="1" s="1"/>
  <c r="AB508" i="2"/>
  <c r="P508" i="1" s="1"/>
  <c r="AB509" i="2"/>
  <c r="P509" i="1" s="1"/>
  <c r="AB510" i="2"/>
  <c r="P510" i="1" s="1"/>
  <c r="AB511" i="2"/>
  <c r="P511" i="1" s="1"/>
  <c r="AB512" i="2"/>
  <c r="P512" i="1" s="1"/>
  <c r="AB513" i="2"/>
  <c r="P513" i="1" s="1"/>
  <c r="AB514" i="2"/>
  <c r="P514" i="1" s="1"/>
  <c r="AB515" i="2"/>
  <c r="P515" i="1" s="1"/>
  <c r="AB516" i="2"/>
  <c r="P516" i="1" s="1"/>
  <c r="AB517" i="2"/>
  <c r="P517" i="1" s="1"/>
  <c r="AB518" i="2"/>
  <c r="P518" i="1" s="1"/>
  <c r="AB519" i="2"/>
  <c r="P519" i="1" s="1"/>
  <c r="AB520" i="2"/>
  <c r="P520" i="1" s="1"/>
  <c r="AB521" i="2"/>
  <c r="P521" i="1" s="1"/>
  <c r="AB522" i="2"/>
  <c r="P522" i="1" s="1"/>
  <c r="AB523" i="2"/>
  <c r="P523" i="1" s="1"/>
  <c r="AB524" i="2"/>
  <c r="P524" i="1" s="1"/>
  <c r="AB525" i="2"/>
  <c r="P525" i="1" s="1"/>
  <c r="AB526" i="2"/>
  <c r="P526" i="1" s="1"/>
  <c r="AB527" i="2"/>
  <c r="P527" i="1" s="1"/>
  <c r="AB528" i="2"/>
  <c r="P528" i="1" s="1"/>
  <c r="AB529" i="2"/>
  <c r="P529" i="1" s="1"/>
  <c r="AB530" i="2"/>
  <c r="P530" i="1" s="1"/>
  <c r="AB531" i="2"/>
  <c r="P531" i="1" s="1"/>
  <c r="AB532" i="2"/>
  <c r="P532" i="1" s="1"/>
  <c r="AB533" i="2"/>
  <c r="P533" i="1" s="1"/>
  <c r="AB534" i="2"/>
  <c r="P534" i="1" s="1"/>
  <c r="AB535" i="2"/>
  <c r="P535" i="1" s="1"/>
  <c r="AB536" i="2"/>
  <c r="P536" i="1" s="1"/>
  <c r="AB537" i="2"/>
  <c r="P537" i="1" s="1"/>
  <c r="AB538" i="2"/>
  <c r="P538" i="1" s="1"/>
  <c r="AB539" i="2"/>
  <c r="P539" i="1" s="1"/>
  <c r="AB540" i="2"/>
  <c r="P540" i="1" s="1"/>
  <c r="AB541" i="2"/>
  <c r="P541" i="1" s="1"/>
  <c r="AB542" i="2"/>
  <c r="P542" i="1" s="1"/>
  <c r="AB543" i="2"/>
  <c r="P543" i="1" s="1"/>
  <c r="AB544" i="2"/>
  <c r="P544" i="1" s="1"/>
  <c r="AB545" i="2"/>
  <c r="P545" i="1" s="1"/>
  <c r="AB546" i="2"/>
  <c r="P546" i="1" s="1"/>
  <c r="AB547" i="2"/>
  <c r="P547" i="1" s="1"/>
  <c r="AB548" i="2"/>
  <c r="P548" i="1" s="1"/>
  <c r="AB549" i="2"/>
  <c r="P549" i="1" s="1"/>
  <c r="AB550" i="2"/>
  <c r="P550" i="1" s="1"/>
  <c r="AB551" i="2"/>
  <c r="P551" i="1" s="1"/>
  <c r="AB552" i="2"/>
  <c r="P552" i="1" s="1"/>
  <c r="AB553" i="2"/>
  <c r="P553" i="1" s="1"/>
  <c r="AB554" i="2"/>
  <c r="P554" i="1" s="1"/>
  <c r="AB555" i="2"/>
  <c r="P555" i="1" s="1"/>
  <c r="AB556" i="2"/>
  <c r="P556" i="1" s="1"/>
  <c r="AB557" i="2"/>
  <c r="P557" i="1" s="1"/>
  <c r="AB558" i="2"/>
  <c r="P558" i="1" s="1"/>
  <c r="AB559" i="2"/>
  <c r="P559" i="1" s="1"/>
  <c r="AB560" i="2"/>
  <c r="P560" i="1" s="1"/>
  <c r="AB561" i="2"/>
  <c r="P561" i="1" s="1"/>
  <c r="AB562" i="2"/>
  <c r="P562" i="1" s="1"/>
  <c r="AB563" i="2"/>
  <c r="P563" i="1" s="1"/>
  <c r="AB564" i="2"/>
  <c r="P564" i="1" s="1"/>
  <c r="AB565" i="2"/>
  <c r="P565" i="1" s="1"/>
  <c r="AB566" i="2"/>
  <c r="P566" i="1" s="1"/>
  <c r="AB567" i="2"/>
  <c r="P567" i="1" s="1"/>
  <c r="AB568" i="2"/>
  <c r="P568" i="1" s="1"/>
  <c r="AB569" i="2"/>
  <c r="P569" i="1" s="1"/>
  <c r="AB570" i="2"/>
  <c r="P570" i="1" s="1"/>
  <c r="AB571" i="2"/>
  <c r="P571" i="1" s="1"/>
  <c r="AB572" i="2"/>
  <c r="P572" i="1" s="1"/>
  <c r="AB573" i="2"/>
  <c r="P573" i="1" s="1"/>
  <c r="AB574" i="2"/>
  <c r="P574" i="1" s="1"/>
  <c r="AB575" i="2"/>
  <c r="P575" i="1" s="1"/>
  <c r="AB576" i="2"/>
  <c r="P576" i="1" s="1"/>
  <c r="AB577" i="2"/>
  <c r="P577" i="1" s="1"/>
  <c r="AB578" i="2"/>
  <c r="P578" i="1" s="1"/>
  <c r="AB579" i="2"/>
  <c r="P579" i="1" s="1"/>
  <c r="AB580" i="2"/>
  <c r="P580" i="1" s="1"/>
  <c r="AB581" i="2"/>
  <c r="P581" i="1" s="1"/>
  <c r="AB582" i="2"/>
  <c r="P582" i="1" s="1"/>
  <c r="AB583" i="2"/>
  <c r="P583" i="1" s="1"/>
  <c r="AB584" i="2"/>
  <c r="P584" i="1" s="1"/>
  <c r="AB585" i="2"/>
  <c r="P585" i="1" s="1"/>
  <c r="AB586" i="2"/>
  <c r="P586" i="1" s="1"/>
  <c r="AB587" i="2"/>
  <c r="P587" i="1" s="1"/>
  <c r="AB588" i="2"/>
  <c r="P588" i="1" s="1"/>
  <c r="AB589" i="2"/>
  <c r="P589" i="1" s="1"/>
  <c r="AB590" i="2"/>
  <c r="P590" i="1" s="1"/>
  <c r="AB591" i="2"/>
  <c r="P591" i="1" s="1"/>
  <c r="AB592" i="2"/>
  <c r="P592" i="1" s="1"/>
  <c r="AB593" i="2"/>
  <c r="P593" i="1" s="1"/>
  <c r="AB594" i="2"/>
  <c r="P594" i="1" s="1"/>
  <c r="AB595" i="2"/>
  <c r="P595" i="1" s="1"/>
  <c r="AB596" i="2"/>
  <c r="P596" i="1" s="1"/>
  <c r="AB597" i="2"/>
  <c r="P597" i="1" s="1"/>
  <c r="AB598" i="2"/>
  <c r="P598" i="1" s="1"/>
  <c r="AB599" i="2"/>
  <c r="P599" i="1" s="1"/>
  <c r="AB600" i="2"/>
  <c r="P600" i="1" s="1"/>
  <c r="AB601" i="2"/>
  <c r="P601" i="1" s="1"/>
  <c r="AB602" i="2"/>
  <c r="P602" i="1" s="1"/>
  <c r="AB603" i="2"/>
  <c r="P603" i="1" s="1"/>
  <c r="AB604" i="2"/>
  <c r="P604" i="1" s="1"/>
  <c r="AB605" i="2"/>
  <c r="P605" i="1" s="1"/>
  <c r="AB606" i="2"/>
  <c r="P606" i="1" s="1"/>
  <c r="AB607" i="2"/>
  <c r="P607" i="1" s="1"/>
  <c r="AB608" i="2"/>
  <c r="P608" i="1" s="1"/>
  <c r="AB609" i="2"/>
  <c r="P609" i="1" s="1"/>
  <c r="AB610" i="2"/>
  <c r="P610" i="1" s="1"/>
  <c r="AB611" i="2"/>
  <c r="P611" i="1" s="1"/>
  <c r="AB612" i="2"/>
  <c r="P612" i="1" s="1"/>
  <c r="AB613" i="2"/>
  <c r="P613" i="1" s="1"/>
  <c r="AB614" i="2"/>
  <c r="P614" i="1" s="1"/>
  <c r="AB615" i="2"/>
  <c r="P615" i="1" s="1"/>
  <c r="AB616" i="2"/>
  <c r="P616" i="1" s="1"/>
  <c r="AB617" i="2"/>
  <c r="P617" i="1" s="1"/>
  <c r="AB618" i="2"/>
  <c r="P618" i="1" s="1"/>
  <c r="AB619" i="2"/>
  <c r="P619" i="1" s="1"/>
  <c r="AB620" i="2"/>
  <c r="P620" i="1" s="1"/>
  <c r="AB621" i="2"/>
  <c r="P621" i="1" s="1"/>
  <c r="AB622" i="2"/>
  <c r="P622" i="1" s="1"/>
  <c r="AB623" i="2"/>
  <c r="P623" i="1" s="1"/>
  <c r="AB624" i="2"/>
  <c r="P624" i="1" s="1"/>
  <c r="AB625" i="2"/>
  <c r="P625" i="1" s="1"/>
  <c r="AB626" i="2"/>
  <c r="P626" i="1" s="1"/>
  <c r="AB627" i="2"/>
  <c r="P627" i="1" s="1"/>
  <c r="AB628" i="2"/>
  <c r="P628" i="1" s="1"/>
  <c r="AB629" i="2"/>
  <c r="P629" i="1" s="1"/>
  <c r="AB630" i="2"/>
  <c r="P630" i="1" s="1"/>
  <c r="AB631" i="2"/>
  <c r="P631" i="1" s="1"/>
  <c r="AB632" i="2"/>
  <c r="P632" i="1" s="1"/>
  <c r="AB633" i="2"/>
  <c r="P633" i="1" s="1"/>
  <c r="AB634" i="2"/>
  <c r="P634" i="1" s="1"/>
  <c r="AB635" i="2"/>
  <c r="P635" i="1" s="1"/>
  <c r="AB636" i="2"/>
  <c r="P636" i="1" s="1"/>
  <c r="AB637" i="2"/>
  <c r="P637" i="1" s="1"/>
  <c r="AB638" i="2"/>
  <c r="P638" i="1" s="1"/>
  <c r="AB639" i="2"/>
  <c r="P639" i="1" s="1"/>
  <c r="AB640" i="2"/>
  <c r="P640" i="1" s="1"/>
  <c r="AB641" i="2"/>
  <c r="P641" i="1" s="1"/>
  <c r="AB642" i="2"/>
  <c r="P642" i="1" s="1"/>
  <c r="AB643" i="2"/>
  <c r="P643" i="1" s="1"/>
  <c r="AB644" i="2"/>
  <c r="P644" i="1" s="1"/>
  <c r="AB645" i="2"/>
  <c r="P645" i="1" s="1"/>
  <c r="AB646" i="2"/>
  <c r="P646" i="1" s="1"/>
  <c r="AB647" i="2"/>
  <c r="P647" i="1" s="1"/>
  <c r="AB648" i="2"/>
  <c r="P648" i="1" s="1"/>
  <c r="AB649" i="2"/>
  <c r="P649" i="1" s="1"/>
  <c r="AB650" i="2"/>
  <c r="P650" i="1" s="1"/>
  <c r="AB651" i="2"/>
  <c r="P651" i="1" s="1"/>
  <c r="AB652" i="2"/>
  <c r="P652" i="1" s="1"/>
  <c r="AB653" i="2"/>
  <c r="P653" i="1" s="1"/>
  <c r="AB654" i="2"/>
  <c r="P654" i="1" s="1"/>
  <c r="AB655" i="2"/>
  <c r="P655" i="1" s="1"/>
  <c r="AB656" i="2"/>
  <c r="P656" i="1" s="1"/>
  <c r="AB657" i="2"/>
  <c r="P657" i="1" s="1"/>
  <c r="AB658" i="2"/>
  <c r="P658" i="1" s="1"/>
  <c r="AB659" i="2"/>
  <c r="P659" i="1" s="1"/>
  <c r="AB660" i="2"/>
  <c r="P660" i="1" s="1"/>
  <c r="AB661" i="2"/>
  <c r="P661" i="1" s="1"/>
  <c r="AB662" i="2"/>
  <c r="P662" i="1" s="1"/>
  <c r="AB663" i="2"/>
  <c r="P663" i="1" s="1"/>
  <c r="AB664" i="2"/>
  <c r="P664" i="1" s="1"/>
  <c r="AB665" i="2"/>
  <c r="P665" i="1" s="1"/>
  <c r="AB666" i="2"/>
  <c r="P666" i="1" s="1"/>
  <c r="AB667" i="2"/>
  <c r="P667" i="1" s="1"/>
  <c r="AB668" i="2"/>
  <c r="P668" i="1" s="1"/>
  <c r="AB669" i="2"/>
  <c r="P669" i="1" s="1"/>
  <c r="AB670" i="2"/>
  <c r="P670" i="1" s="1"/>
  <c r="AB671" i="2"/>
  <c r="P671" i="1" s="1"/>
  <c r="AB672" i="2"/>
  <c r="P672" i="1" s="1"/>
  <c r="AB673" i="2"/>
  <c r="P673" i="1" s="1"/>
  <c r="AB674" i="2"/>
  <c r="P674" i="1" s="1"/>
  <c r="AB675" i="2"/>
  <c r="P675" i="1" s="1"/>
  <c r="AB676" i="2"/>
  <c r="P676" i="1" s="1"/>
  <c r="AB677" i="2"/>
  <c r="P677" i="1" s="1"/>
  <c r="AB678" i="2"/>
  <c r="P678" i="1" s="1"/>
  <c r="AB679" i="2"/>
  <c r="P679" i="1" s="1"/>
  <c r="AB680" i="2"/>
  <c r="P680" i="1" s="1"/>
  <c r="AB681" i="2"/>
  <c r="P681" i="1" s="1"/>
  <c r="AB682" i="2"/>
  <c r="P682" i="1" s="1"/>
  <c r="AB683" i="2"/>
  <c r="P683" i="1" s="1"/>
  <c r="AB684" i="2"/>
  <c r="P684" i="1" s="1"/>
  <c r="AB685" i="2"/>
  <c r="P685" i="1" s="1"/>
  <c r="AB686" i="2"/>
  <c r="P686" i="1" s="1"/>
  <c r="AB687" i="2"/>
  <c r="P687" i="1" s="1"/>
  <c r="AB688" i="2"/>
  <c r="P688" i="1" s="1"/>
  <c r="AB689" i="2"/>
  <c r="P689" i="1" s="1"/>
  <c r="AB690" i="2"/>
  <c r="P690" i="1" s="1"/>
  <c r="AB691" i="2"/>
  <c r="P691" i="1" s="1"/>
  <c r="AB692" i="2"/>
  <c r="P692" i="1" s="1"/>
  <c r="AB693" i="2"/>
  <c r="P693" i="1" s="1"/>
  <c r="AB694" i="2"/>
  <c r="P694" i="1" s="1"/>
  <c r="AB695" i="2"/>
  <c r="P695" i="1" s="1"/>
  <c r="AB696" i="2"/>
  <c r="P696" i="1" s="1"/>
  <c r="AB697" i="2"/>
  <c r="P697" i="1" s="1"/>
  <c r="AB698" i="2"/>
  <c r="P698" i="1" s="1"/>
  <c r="AB699" i="2"/>
  <c r="P699" i="1" s="1"/>
  <c r="AB700" i="2"/>
  <c r="P700" i="1" s="1"/>
  <c r="AB701" i="2"/>
  <c r="P701" i="1" s="1"/>
  <c r="AB702" i="2"/>
  <c r="P702" i="1" s="1"/>
  <c r="AB703" i="2"/>
  <c r="P703" i="1" s="1"/>
  <c r="AB704" i="2"/>
  <c r="P704" i="1" s="1"/>
  <c r="AB705" i="2"/>
  <c r="P705" i="1" s="1"/>
  <c r="AB706" i="2"/>
  <c r="P706" i="1" s="1"/>
  <c r="AB707" i="2"/>
  <c r="P707" i="1" s="1"/>
  <c r="AB708" i="2"/>
  <c r="P708" i="1" s="1"/>
  <c r="AB709" i="2"/>
  <c r="P709" i="1" s="1"/>
  <c r="AB710" i="2"/>
  <c r="P710" i="1" s="1"/>
  <c r="AB711" i="2"/>
  <c r="P711" i="1" s="1"/>
  <c r="AB712" i="2"/>
  <c r="P712" i="1" s="1"/>
  <c r="AB713" i="2"/>
  <c r="P713" i="1" s="1"/>
  <c r="AB714" i="2"/>
  <c r="P714" i="1" s="1"/>
  <c r="AB715" i="2"/>
  <c r="P715" i="1" s="1"/>
  <c r="AB716" i="2"/>
  <c r="P716" i="1" s="1"/>
  <c r="AB717" i="2"/>
  <c r="P717" i="1" s="1"/>
  <c r="AB718" i="2"/>
  <c r="P718" i="1" s="1"/>
  <c r="AB719" i="2"/>
  <c r="P719" i="1" s="1"/>
  <c r="AB720" i="2"/>
  <c r="P720" i="1" s="1"/>
  <c r="AB721" i="2"/>
  <c r="P721" i="1" s="1"/>
  <c r="AB722" i="2"/>
  <c r="P722" i="1" s="1"/>
  <c r="AB723" i="2"/>
  <c r="P723" i="1" s="1"/>
  <c r="AB724" i="2"/>
  <c r="P724" i="1" s="1"/>
  <c r="AB725" i="2"/>
  <c r="P725" i="1" s="1"/>
  <c r="AB726" i="2"/>
  <c r="P726" i="1" s="1"/>
  <c r="AB727" i="2"/>
  <c r="P727" i="1" s="1"/>
  <c r="AB728" i="2"/>
  <c r="P728" i="1" s="1"/>
  <c r="AB729" i="2"/>
  <c r="P729" i="1" s="1"/>
  <c r="AB730" i="2"/>
  <c r="P730" i="1" s="1"/>
  <c r="AB731" i="2"/>
  <c r="P731" i="1" s="1"/>
  <c r="AB732" i="2"/>
  <c r="P732" i="1" s="1"/>
  <c r="AB733" i="2"/>
  <c r="P733" i="1" s="1"/>
  <c r="AB734" i="2"/>
  <c r="P734" i="1" s="1"/>
  <c r="AB735" i="2"/>
  <c r="P735" i="1" s="1"/>
  <c r="AB736" i="2"/>
  <c r="P736" i="1" s="1"/>
  <c r="AB737" i="2"/>
  <c r="P737" i="1" s="1"/>
  <c r="AB738" i="2"/>
  <c r="P738" i="1" s="1"/>
  <c r="AB739" i="2"/>
  <c r="P739" i="1" s="1"/>
  <c r="AB740" i="2"/>
  <c r="P740" i="1" s="1"/>
  <c r="AB741" i="2"/>
  <c r="P741" i="1" s="1"/>
  <c r="AB742" i="2"/>
  <c r="P742" i="1" s="1"/>
  <c r="AB743" i="2"/>
  <c r="P743" i="1" s="1"/>
  <c r="AB744" i="2"/>
  <c r="P744" i="1" s="1"/>
  <c r="AB745" i="2"/>
  <c r="P745" i="1" s="1"/>
  <c r="AB746" i="2"/>
  <c r="P746" i="1" s="1"/>
  <c r="AB747" i="2"/>
  <c r="P747" i="1" s="1"/>
  <c r="AB748" i="2"/>
  <c r="P748" i="1" s="1"/>
  <c r="AB749" i="2"/>
  <c r="P749" i="1" s="1"/>
  <c r="AB750" i="2"/>
  <c r="P750" i="1" s="1"/>
  <c r="AB751" i="2"/>
  <c r="P751" i="1" s="1"/>
  <c r="AB752" i="2"/>
  <c r="P752" i="1" s="1"/>
  <c r="AB753" i="2"/>
  <c r="P753" i="1" s="1"/>
  <c r="AB754" i="2"/>
  <c r="P754" i="1" s="1"/>
  <c r="AB755" i="2"/>
  <c r="P755" i="1" s="1"/>
  <c r="AB756" i="2"/>
  <c r="P756" i="1" s="1"/>
  <c r="AB757" i="2"/>
  <c r="P757" i="1" s="1"/>
  <c r="AB758" i="2"/>
  <c r="P758" i="1" s="1"/>
  <c r="AB759" i="2"/>
  <c r="P759" i="1" s="1"/>
  <c r="AB760" i="2"/>
  <c r="P760" i="1" s="1"/>
  <c r="AB761" i="2"/>
  <c r="P761" i="1" s="1"/>
  <c r="AB762" i="2"/>
  <c r="P762" i="1" s="1"/>
  <c r="AB763" i="2"/>
  <c r="P763" i="1" s="1"/>
  <c r="AB764" i="2"/>
  <c r="P764" i="1" s="1"/>
  <c r="AB765" i="2"/>
  <c r="P765" i="1" s="1"/>
  <c r="AB766" i="2"/>
  <c r="P766" i="1" s="1"/>
  <c r="AB767" i="2"/>
  <c r="P767" i="1" s="1"/>
  <c r="AB768" i="2"/>
  <c r="P768" i="1" s="1"/>
  <c r="AB769" i="2"/>
  <c r="P769" i="1" s="1"/>
  <c r="AB770" i="2"/>
  <c r="P770" i="1" s="1"/>
  <c r="AB771" i="2"/>
  <c r="P771" i="1" s="1"/>
  <c r="AB772" i="2"/>
  <c r="P772" i="1" s="1"/>
  <c r="AB773" i="2"/>
  <c r="P773" i="1" s="1"/>
  <c r="AB774" i="2"/>
  <c r="P774" i="1" s="1"/>
  <c r="AB775" i="2"/>
  <c r="P775" i="1" s="1"/>
  <c r="AB776" i="2"/>
  <c r="P776" i="1" s="1"/>
  <c r="AB777" i="2"/>
  <c r="P777" i="1" s="1"/>
  <c r="AB778" i="2"/>
  <c r="P778" i="1" s="1"/>
  <c r="AB779" i="2"/>
  <c r="P779" i="1" s="1"/>
  <c r="AB780" i="2"/>
  <c r="P780" i="1" s="1"/>
  <c r="AB781" i="2"/>
  <c r="P781" i="1" s="1"/>
  <c r="AB782" i="2"/>
  <c r="P782" i="1" s="1"/>
  <c r="AB783" i="2"/>
  <c r="P783" i="1" s="1"/>
  <c r="AB784" i="2"/>
  <c r="P784" i="1" s="1"/>
  <c r="AB785" i="2"/>
  <c r="P785" i="1" s="1"/>
  <c r="AB786" i="2"/>
  <c r="P786" i="1" s="1"/>
  <c r="AB787" i="2"/>
  <c r="P787" i="1" s="1"/>
  <c r="AB788" i="2"/>
  <c r="P788" i="1" s="1"/>
  <c r="AB789" i="2"/>
  <c r="P789" i="1" s="1"/>
  <c r="AB790" i="2"/>
  <c r="P790" i="1" s="1"/>
  <c r="AB791" i="2"/>
  <c r="P791" i="1" s="1"/>
  <c r="AB792" i="2"/>
  <c r="P792" i="1" s="1"/>
  <c r="AB793" i="2"/>
  <c r="P793" i="1" s="1"/>
  <c r="AB794" i="2"/>
  <c r="P794" i="1" s="1"/>
  <c r="AB795" i="2"/>
  <c r="P795" i="1" s="1"/>
  <c r="AB796" i="2"/>
  <c r="P796" i="1" s="1"/>
  <c r="AB797" i="2"/>
  <c r="P797" i="1" s="1"/>
  <c r="AB798" i="2"/>
  <c r="P798" i="1" s="1"/>
  <c r="AB799" i="2"/>
  <c r="P799" i="1" s="1"/>
  <c r="AB800" i="2"/>
  <c r="P800" i="1" s="1"/>
  <c r="AB801" i="2"/>
  <c r="P801" i="1" s="1"/>
  <c r="AB802" i="2"/>
  <c r="P802" i="1" s="1"/>
  <c r="AB803" i="2"/>
  <c r="P803" i="1" s="1"/>
  <c r="AB804" i="2"/>
  <c r="P804" i="1" s="1"/>
  <c r="AB805" i="2"/>
  <c r="P805" i="1" s="1"/>
  <c r="AB806" i="2"/>
  <c r="P806" i="1" s="1"/>
  <c r="AB807" i="2"/>
  <c r="P807" i="1" s="1"/>
  <c r="AB808" i="2"/>
  <c r="P808" i="1" s="1"/>
  <c r="AB809" i="2"/>
  <c r="P809" i="1" s="1"/>
  <c r="AB810" i="2"/>
  <c r="P810" i="1" s="1"/>
  <c r="AB811" i="2"/>
  <c r="P811" i="1" s="1"/>
  <c r="AB812" i="2"/>
  <c r="P812" i="1" s="1"/>
  <c r="AB813" i="2"/>
  <c r="P813" i="1" s="1"/>
  <c r="AB814" i="2"/>
  <c r="P814" i="1" s="1"/>
  <c r="AB815" i="2"/>
  <c r="P815" i="1" s="1"/>
  <c r="AB816" i="2"/>
  <c r="P816" i="1" s="1"/>
  <c r="AB817" i="2"/>
  <c r="P817" i="1" s="1"/>
  <c r="AB818" i="2"/>
  <c r="P818" i="1" s="1"/>
  <c r="AB819" i="2"/>
  <c r="P819" i="1" s="1"/>
  <c r="AB820" i="2"/>
  <c r="P820" i="1" s="1"/>
  <c r="AB821" i="2"/>
  <c r="P821" i="1" s="1"/>
  <c r="AB822" i="2"/>
  <c r="P822" i="1" s="1"/>
  <c r="AB823" i="2"/>
  <c r="P823" i="1" s="1"/>
  <c r="AB824" i="2"/>
  <c r="P824" i="1" s="1"/>
  <c r="AB825" i="2"/>
  <c r="P825" i="1" s="1"/>
  <c r="AB826" i="2"/>
  <c r="P826" i="1" s="1"/>
  <c r="AB827" i="2"/>
  <c r="P827" i="1" s="1"/>
  <c r="AB828" i="2"/>
  <c r="P828" i="1" s="1"/>
  <c r="AB829" i="2"/>
  <c r="P829" i="1" s="1"/>
  <c r="AB830" i="2"/>
  <c r="P830" i="1" s="1"/>
  <c r="AB831" i="2"/>
  <c r="P831" i="1" s="1"/>
  <c r="AB832" i="2"/>
  <c r="P832" i="1" s="1"/>
  <c r="AB833" i="2"/>
  <c r="P833" i="1" s="1"/>
  <c r="AB834" i="2"/>
  <c r="P834" i="1" s="1"/>
  <c r="AB835" i="2"/>
  <c r="P835" i="1" s="1"/>
  <c r="AB836" i="2"/>
  <c r="P836" i="1" s="1"/>
  <c r="AB837" i="2"/>
  <c r="P837" i="1" s="1"/>
  <c r="AB838" i="2"/>
  <c r="P838" i="1" s="1"/>
  <c r="AB839" i="2"/>
  <c r="P839" i="1" s="1"/>
  <c r="AB840" i="2"/>
  <c r="P840" i="1" s="1"/>
  <c r="AB841" i="2"/>
  <c r="P841" i="1" s="1"/>
  <c r="AB842" i="2"/>
  <c r="P842" i="1" s="1"/>
  <c r="AB843" i="2"/>
  <c r="P843" i="1" s="1"/>
  <c r="AB844" i="2"/>
  <c r="P844" i="1" s="1"/>
  <c r="AB845" i="2"/>
  <c r="P845" i="1" s="1"/>
  <c r="AB846" i="2"/>
  <c r="P846" i="1" s="1"/>
  <c r="AB847" i="2"/>
  <c r="P847" i="1" s="1"/>
  <c r="AB848" i="2"/>
  <c r="P848" i="1" s="1"/>
  <c r="AB849" i="2"/>
  <c r="P849" i="1" s="1"/>
  <c r="AB850" i="2"/>
  <c r="P850" i="1" s="1"/>
  <c r="AB851" i="2"/>
  <c r="P851" i="1" s="1"/>
  <c r="AB852" i="2"/>
  <c r="P852" i="1" s="1"/>
  <c r="AB853" i="2"/>
  <c r="P853" i="1" s="1"/>
  <c r="AB854" i="2"/>
  <c r="P854" i="1" s="1"/>
  <c r="AB855" i="2"/>
  <c r="P855" i="1" s="1"/>
  <c r="AB856" i="2"/>
  <c r="P856" i="1" s="1"/>
  <c r="AB857" i="2"/>
  <c r="P857" i="1" s="1"/>
  <c r="AB858" i="2"/>
  <c r="P858" i="1" s="1"/>
  <c r="AB859" i="2"/>
  <c r="P859" i="1" s="1"/>
  <c r="AB860" i="2"/>
  <c r="P860" i="1" s="1"/>
  <c r="AB861" i="2"/>
  <c r="P861" i="1" s="1"/>
  <c r="AB862" i="2"/>
  <c r="P862" i="1" s="1"/>
  <c r="AB863" i="2"/>
  <c r="P863" i="1" s="1"/>
  <c r="AB864" i="2"/>
  <c r="P864" i="1" s="1"/>
  <c r="AB865" i="2"/>
  <c r="P865" i="1" s="1"/>
  <c r="AB866" i="2"/>
  <c r="P866" i="1" s="1"/>
  <c r="AB867" i="2"/>
  <c r="P867" i="1" s="1"/>
  <c r="AB868" i="2"/>
  <c r="P868" i="1" s="1"/>
  <c r="AB869" i="2"/>
  <c r="P869" i="1" s="1"/>
  <c r="AB870" i="2"/>
  <c r="P870" i="1" s="1"/>
  <c r="AB871" i="2"/>
  <c r="P871" i="1" s="1"/>
  <c r="AB872" i="2"/>
  <c r="P872" i="1" s="1"/>
  <c r="AB873" i="2"/>
  <c r="P873" i="1" s="1"/>
  <c r="AB874" i="2"/>
  <c r="P874" i="1" s="1"/>
  <c r="AB875" i="2"/>
  <c r="P875" i="1" s="1"/>
  <c r="AB876" i="2"/>
  <c r="P876" i="1" s="1"/>
  <c r="AB877" i="2"/>
  <c r="P877" i="1" s="1"/>
  <c r="AB878" i="2"/>
  <c r="P878" i="1" s="1"/>
  <c r="AB879" i="2"/>
  <c r="P879" i="1" s="1"/>
  <c r="AB880" i="2"/>
  <c r="P880" i="1" s="1"/>
  <c r="AB881" i="2"/>
  <c r="P881" i="1" s="1"/>
  <c r="AB882" i="2"/>
  <c r="P882" i="1" s="1"/>
  <c r="AB883" i="2"/>
  <c r="P883" i="1" s="1"/>
  <c r="AB884" i="2"/>
  <c r="P884" i="1" s="1"/>
  <c r="AB885" i="2"/>
  <c r="P885" i="1" s="1"/>
  <c r="AB886" i="2"/>
  <c r="P886" i="1" s="1"/>
  <c r="AB887" i="2"/>
  <c r="P887" i="1" s="1"/>
  <c r="AB888" i="2"/>
  <c r="P888" i="1" s="1"/>
  <c r="AB889" i="2"/>
  <c r="P889" i="1" s="1"/>
  <c r="AB890" i="2"/>
  <c r="P890" i="1" s="1"/>
  <c r="AB891" i="2"/>
  <c r="P891" i="1" s="1"/>
  <c r="AB892" i="2"/>
  <c r="P892" i="1" s="1"/>
  <c r="AB893" i="2"/>
  <c r="P893" i="1" s="1"/>
  <c r="AB894" i="2"/>
  <c r="P894" i="1" s="1"/>
  <c r="AB895" i="2"/>
  <c r="P895" i="1" s="1"/>
  <c r="AB896" i="2"/>
  <c r="P896" i="1" s="1"/>
  <c r="AB897" i="2"/>
  <c r="P897" i="1" s="1"/>
  <c r="AB898" i="2"/>
  <c r="P898" i="1" s="1"/>
  <c r="AB899" i="2"/>
  <c r="P899" i="1" s="1"/>
  <c r="AB900" i="2"/>
  <c r="P900" i="1" s="1"/>
  <c r="AB901" i="2"/>
  <c r="P901" i="1" s="1"/>
  <c r="AB902" i="2"/>
  <c r="P902" i="1" s="1"/>
  <c r="AB903" i="2"/>
  <c r="P903" i="1" s="1"/>
  <c r="AB904" i="2"/>
  <c r="P904" i="1" s="1"/>
  <c r="AB905" i="2"/>
  <c r="P905" i="1" s="1"/>
  <c r="AB906" i="2"/>
  <c r="P906" i="1" s="1"/>
  <c r="AB907" i="2"/>
  <c r="P907" i="1" s="1"/>
  <c r="AB908" i="2"/>
  <c r="P908" i="1" s="1"/>
  <c r="AB909" i="2"/>
  <c r="P909" i="1" s="1"/>
  <c r="AB910" i="2"/>
  <c r="P910" i="1" s="1"/>
  <c r="AB911" i="2"/>
  <c r="P911" i="1" s="1"/>
  <c r="AB912" i="2"/>
  <c r="P912" i="1" s="1"/>
  <c r="AB913" i="2"/>
  <c r="P913" i="1" s="1"/>
  <c r="AB914" i="2"/>
  <c r="P914" i="1" s="1"/>
  <c r="AB915" i="2"/>
  <c r="P915" i="1" s="1"/>
  <c r="AB916" i="2"/>
  <c r="P916" i="1" s="1"/>
  <c r="AB917" i="2"/>
  <c r="P917" i="1" s="1"/>
  <c r="AB918" i="2"/>
  <c r="P918" i="1" s="1"/>
  <c r="AB919" i="2"/>
  <c r="P919" i="1" s="1"/>
  <c r="AB920" i="2"/>
  <c r="P920" i="1" s="1"/>
  <c r="AB921" i="2"/>
  <c r="P921" i="1" s="1"/>
  <c r="AB922" i="2"/>
  <c r="P922" i="1" s="1"/>
  <c r="AB923" i="2"/>
  <c r="P923" i="1" s="1"/>
  <c r="AB924" i="2"/>
  <c r="P924" i="1" s="1"/>
  <c r="AB925" i="2"/>
  <c r="P925" i="1" s="1"/>
  <c r="AB926" i="2"/>
  <c r="P926" i="1" s="1"/>
  <c r="AB927" i="2"/>
  <c r="P927" i="1" s="1"/>
  <c r="AB928" i="2"/>
  <c r="P928" i="1" s="1"/>
  <c r="AB929" i="2"/>
  <c r="P929" i="1" s="1"/>
  <c r="AB930" i="2"/>
  <c r="P930" i="1" s="1"/>
  <c r="AB931" i="2"/>
  <c r="P931" i="1" s="1"/>
  <c r="AB932" i="2"/>
  <c r="P932" i="1" s="1"/>
  <c r="AB933" i="2"/>
  <c r="P933" i="1" s="1"/>
  <c r="AB934" i="2"/>
  <c r="P934" i="1" s="1"/>
  <c r="AB935" i="2"/>
  <c r="P935" i="1" s="1"/>
  <c r="AB936" i="2"/>
  <c r="P936" i="1" s="1"/>
  <c r="AB937" i="2"/>
  <c r="P937" i="1" s="1"/>
  <c r="AB938" i="2"/>
  <c r="P938" i="1" s="1"/>
  <c r="AB939" i="2"/>
  <c r="P939" i="1" s="1"/>
  <c r="AB940" i="2"/>
  <c r="P940" i="1" s="1"/>
  <c r="AB941" i="2"/>
  <c r="P941" i="1" s="1"/>
  <c r="AB942" i="2"/>
  <c r="P942" i="1" s="1"/>
  <c r="AB943" i="2"/>
  <c r="P943" i="1" s="1"/>
  <c r="AB944" i="2"/>
  <c r="P944" i="1" s="1"/>
  <c r="AB945" i="2"/>
  <c r="P945" i="1" s="1"/>
  <c r="AB946" i="2"/>
  <c r="P946" i="1" s="1"/>
  <c r="AB947" i="2"/>
  <c r="P947" i="1" s="1"/>
  <c r="AB948" i="2"/>
  <c r="P948" i="1" s="1"/>
  <c r="AB949" i="2"/>
  <c r="P949" i="1" s="1"/>
  <c r="AB950" i="2"/>
  <c r="P950" i="1" s="1"/>
  <c r="AB951" i="2"/>
  <c r="P951" i="1" s="1"/>
  <c r="AB952" i="2"/>
  <c r="P952" i="1" s="1"/>
  <c r="AB953" i="2"/>
  <c r="P953" i="1" s="1"/>
  <c r="AB954" i="2"/>
  <c r="P954" i="1" s="1"/>
  <c r="AB955" i="2"/>
  <c r="P955" i="1" s="1"/>
  <c r="AB956" i="2"/>
  <c r="P956" i="1" s="1"/>
  <c r="AB957" i="2"/>
  <c r="P957" i="1" s="1"/>
  <c r="AB958" i="2"/>
  <c r="P958" i="1" s="1"/>
  <c r="AB959" i="2"/>
  <c r="P959" i="1" s="1"/>
  <c r="AB960" i="2"/>
  <c r="P960" i="1" s="1"/>
  <c r="AB961" i="2"/>
  <c r="P961" i="1" s="1"/>
  <c r="AB962" i="2"/>
  <c r="P962" i="1" s="1"/>
  <c r="AB963" i="2"/>
  <c r="P963" i="1" s="1"/>
  <c r="AB964" i="2"/>
  <c r="P964" i="1" s="1"/>
  <c r="AB965" i="2"/>
  <c r="P965" i="1" s="1"/>
  <c r="AB966" i="2"/>
  <c r="P966" i="1" s="1"/>
  <c r="AB967" i="2"/>
  <c r="P967" i="1" s="1"/>
  <c r="AB968" i="2"/>
  <c r="P968" i="1" s="1"/>
  <c r="AB969" i="2"/>
  <c r="P969" i="1" s="1"/>
  <c r="AB970" i="2"/>
  <c r="P970" i="1" s="1"/>
  <c r="AB971" i="2"/>
  <c r="P971" i="1" s="1"/>
  <c r="AB972" i="2"/>
  <c r="P972" i="1" s="1"/>
  <c r="AB973" i="2"/>
  <c r="P973" i="1" s="1"/>
  <c r="AB974" i="2"/>
  <c r="P974" i="1" s="1"/>
  <c r="AB975" i="2"/>
  <c r="P975" i="1" s="1"/>
  <c r="AB976" i="2"/>
  <c r="P976" i="1" s="1"/>
  <c r="AB977" i="2"/>
  <c r="P977" i="1" s="1"/>
  <c r="AB978" i="2"/>
  <c r="P978" i="1" s="1"/>
  <c r="AB979" i="2"/>
  <c r="P979" i="1" s="1"/>
  <c r="AB980" i="2"/>
  <c r="P980" i="1" s="1"/>
  <c r="AB981" i="2"/>
  <c r="P981" i="1" s="1"/>
  <c r="AB982" i="2"/>
  <c r="P982" i="1" s="1"/>
  <c r="AB983" i="2"/>
  <c r="P983" i="1" s="1"/>
  <c r="AB984" i="2"/>
  <c r="P984" i="1" s="1"/>
  <c r="AB985" i="2"/>
  <c r="P985" i="1" s="1"/>
  <c r="AB986" i="2"/>
  <c r="P986" i="1" s="1"/>
  <c r="AB987" i="2"/>
  <c r="P987" i="1" s="1"/>
  <c r="AB988" i="2"/>
  <c r="P988" i="1" s="1"/>
  <c r="AB989" i="2"/>
  <c r="P989" i="1" s="1"/>
  <c r="AB990" i="2"/>
  <c r="AB991" i="2"/>
  <c r="P991" i="1" s="1"/>
  <c r="AB992" i="2"/>
  <c r="P992" i="1" s="1"/>
  <c r="AB993" i="2"/>
  <c r="P993" i="1" s="1"/>
  <c r="AB994" i="2"/>
  <c r="P994" i="1" s="1"/>
  <c r="AB995" i="2"/>
  <c r="P995" i="1" s="1"/>
  <c r="AB996" i="2"/>
  <c r="P996" i="1" s="1"/>
  <c r="AB997" i="2"/>
  <c r="P997" i="1" s="1"/>
  <c r="AB998" i="2"/>
  <c r="P998" i="1" s="1"/>
  <c r="AB999" i="2"/>
  <c r="P999" i="1" s="1"/>
  <c r="AB1000" i="2"/>
  <c r="P1000" i="1" s="1"/>
  <c r="AB1001" i="2"/>
  <c r="P1001" i="1" s="1"/>
  <c r="AB3" i="2"/>
  <c r="I4" i="2"/>
  <c r="I5" i="2"/>
  <c r="I6" i="2"/>
  <c r="I7" i="2"/>
  <c r="I8" i="2"/>
  <c r="I9" i="2"/>
  <c r="I10" i="2"/>
  <c r="I11" i="2"/>
  <c r="I12" i="2"/>
  <c r="I3" i="2"/>
  <c r="M9" i="2"/>
  <c r="M4" i="2"/>
  <c r="M5" i="2"/>
  <c r="M6" i="2"/>
  <c r="M7" i="2"/>
  <c r="M8" i="2"/>
  <c r="M3" i="2"/>
  <c r="E40" i="2"/>
  <c r="E39" i="2"/>
  <c r="E38" i="2"/>
  <c r="E37" i="2"/>
  <c r="E36" i="2"/>
  <c r="E35" i="2"/>
  <c r="E34" i="2"/>
  <c r="E33" i="2"/>
  <c r="E32" i="2"/>
  <c r="E31" i="2"/>
  <c r="E30" i="2"/>
  <c r="E29" i="2"/>
  <c r="B40" i="2"/>
  <c r="B39" i="2"/>
  <c r="B38" i="2"/>
  <c r="B37" i="2"/>
  <c r="B36" i="2"/>
  <c r="B35" i="2"/>
  <c r="B34" i="2"/>
  <c r="B33" i="2"/>
  <c r="B32" i="2"/>
  <c r="B31" i="2"/>
  <c r="B30" i="2"/>
  <c r="B29" i="2"/>
  <c r="B23" i="2"/>
  <c r="B24" i="2"/>
  <c r="B22" i="2"/>
  <c r="B13" i="2"/>
  <c r="B14" i="2"/>
  <c r="B15" i="2"/>
  <c r="B16" i="2"/>
  <c r="B17" i="2"/>
  <c r="B18" i="2"/>
  <c r="B12" i="2"/>
  <c r="B4" i="2"/>
  <c r="S3" i="2" s="1"/>
  <c r="B5" i="2"/>
  <c r="B6" i="2"/>
  <c r="V3" i="2" s="1"/>
  <c r="B7" i="2"/>
  <c r="Y3" i="2" s="1"/>
  <c r="B3" i="2"/>
  <c r="P3" i="2" s="1"/>
  <c r="AC1001" i="2"/>
  <c r="AC1000" i="2"/>
  <c r="AC999" i="2"/>
  <c r="AC998" i="2"/>
  <c r="AC997" i="2"/>
  <c r="AC996" i="2"/>
  <c r="AC995" i="2"/>
  <c r="AC994" i="2"/>
  <c r="AC993" i="2"/>
  <c r="AC992" i="2"/>
  <c r="AC991" i="2"/>
  <c r="AC990" i="2"/>
  <c r="AC989" i="2"/>
  <c r="AC988" i="2"/>
  <c r="AC987" i="2"/>
  <c r="AC986" i="2"/>
  <c r="AC985" i="2"/>
  <c r="AC984" i="2"/>
  <c r="AC983" i="2"/>
  <c r="AC982" i="2"/>
  <c r="AC981" i="2"/>
  <c r="AC980" i="2"/>
  <c r="AC979" i="2"/>
  <c r="AC978" i="2"/>
  <c r="AC977" i="2"/>
  <c r="AC976" i="2"/>
  <c r="AC975" i="2"/>
  <c r="AC974" i="2"/>
  <c r="AC973" i="2"/>
  <c r="AC972" i="2"/>
  <c r="AC971" i="2"/>
  <c r="AC970" i="2"/>
  <c r="AC969" i="2"/>
  <c r="AC968" i="2"/>
  <c r="AC967" i="2"/>
  <c r="AC966" i="2"/>
  <c r="AC965" i="2"/>
  <c r="AC964" i="2"/>
  <c r="AC963" i="2"/>
  <c r="AC962" i="2"/>
  <c r="AC961" i="2"/>
  <c r="AC960" i="2"/>
  <c r="AC959" i="2"/>
  <c r="AC958" i="2"/>
  <c r="AC957" i="2"/>
  <c r="AC956" i="2"/>
  <c r="AC955" i="2"/>
  <c r="AC954" i="2"/>
  <c r="AC953" i="2"/>
  <c r="AC952" i="2"/>
  <c r="AC951" i="2"/>
  <c r="AC950" i="2"/>
  <c r="AC949" i="2"/>
  <c r="AC948" i="2"/>
  <c r="AC947" i="2"/>
  <c r="AC946" i="2"/>
  <c r="AC945" i="2"/>
  <c r="AC944" i="2"/>
  <c r="AC943" i="2"/>
  <c r="AC942" i="2"/>
  <c r="AC941" i="2"/>
  <c r="AC940" i="2"/>
  <c r="AC939" i="2"/>
  <c r="AC938" i="2"/>
  <c r="AC937" i="2"/>
  <c r="AC936" i="2"/>
  <c r="AC935" i="2"/>
  <c r="AC934" i="2"/>
  <c r="AC933" i="2"/>
  <c r="AC932" i="2"/>
  <c r="AC931" i="2"/>
  <c r="AC930" i="2"/>
  <c r="AC929" i="2"/>
  <c r="AC928" i="2"/>
  <c r="AC927" i="2"/>
  <c r="AC926" i="2"/>
  <c r="AC925" i="2"/>
  <c r="AC924" i="2"/>
  <c r="AC923" i="2"/>
  <c r="AC922" i="2"/>
  <c r="AC921" i="2"/>
  <c r="AC920" i="2"/>
  <c r="AC919" i="2"/>
  <c r="AC918" i="2"/>
  <c r="AC917" i="2"/>
  <c r="AC916" i="2"/>
  <c r="AC915" i="2"/>
  <c r="AC914" i="2"/>
  <c r="AC913" i="2"/>
  <c r="AC912" i="2"/>
  <c r="AC911" i="2"/>
  <c r="AC910" i="2"/>
  <c r="AC909" i="2"/>
  <c r="AC908" i="2"/>
  <c r="AC907" i="2"/>
  <c r="AC906" i="2"/>
  <c r="AC905" i="2"/>
  <c r="AC904" i="2"/>
  <c r="AC903" i="2"/>
  <c r="AC902" i="2"/>
  <c r="AC901" i="2"/>
  <c r="AC900" i="2"/>
  <c r="AC899" i="2"/>
  <c r="AC898" i="2"/>
  <c r="AC897" i="2"/>
  <c r="AC896" i="2"/>
  <c r="AC895" i="2"/>
  <c r="AC894" i="2"/>
  <c r="AC893" i="2"/>
  <c r="AC892" i="2"/>
  <c r="AC891" i="2"/>
  <c r="AC890" i="2"/>
  <c r="AC889" i="2"/>
  <c r="AC888" i="2"/>
  <c r="AC887" i="2"/>
  <c r="AC886" i="2"/>
  <c r="AC885" i="2"/>
  <c r="AC884" i="2"/>
  <c r="AC883" i="2"/>
  <c r="AC882" i="2"/>
  <c r="AC881" i="2"/>
  <c r="AC880" i="2"/>
  <c r="AC879" i="2"/>
  <c r="AC878" i="2"/>
  <c r="AC877" i="2"/>
  <c r="AC876" i="2"/>
  <c r="AC875" i="2"/>
  <c r="AC874" i="2"/>
  <c r="AC873" i="2"/>
  <c r="AC872" i="2"/>
  <c r="AC871" i="2"/>
  <c r="AC870" i="2"/>
  <c r="AC869" i="2"/>
  <c r="AC868" i="2"/>
  <c r="AC867" i="2"/>
  <c r="AC866" i="2"/>
  <c r="AC865" i="2"/>
  <c r="AC864" i="2"/>
  <c r="AC863" i="2"/>
  <c r="AC862" i="2"/>
  <c r="AC861" i="2"/>
  <c r="AC860" i="2"/>
  <c r="AC859" i="2"/>
  <c r="AC858" i="2"/>
  <c r="AC857" i="2"/>
  <c r="AC856" i="2"/>
  <c r="AC855" i="2"/>
  <c r="AC854" i="2"/>
  <c r="AC853" i="2"/>
  <c r="AC852" i="2"/>
  <c r="AC851" i="2"/>
  <c r="AC850" i="2"/>
  <c r="AC849" i="2"/>
  <c r="AC848" i="2"/>
  <c r="AC847" i="2"/>
  <c r="AC846" i="2"/>
  <c r="AC845" i="2"/>
  <c r="AC844" i="2"/>
  <c r="AC843" i="2"/>
  <c r="AC842" i="2"/>
  <c r="AC841" i="2"/>
  <c r="AC840" i="2"/>
  <c r="AC839" i="2"/>
  <c r="AC838" i="2"/>
  <c r="AC837" i="2"/>
  <c r="AC836" i="2"/>
  <c r="AC835" i="2"/>
  <c r="AC834" i="2"/>
  <c r="AC833" i="2"/>
  <c r="AC832" i="2"/>
  <c r="AC831" i="2"/>
  <c r="AC830" i="2"/>
  <c r="AC829" i="2"/>
  <c r="AC828" i="2"/>
  <c r="AC827" i="2"/>
  <c r="AC826" i="2"/>
  <c r="AC825" i="2"/>
  <c r="AC824" i="2"/>
  <c r="AC823" i="2"/>
  <c r="AC822" i="2"/>
  <c r="AC821" i="2"/>
  <c r="AC820" i="2"/>
  <c r="AC819" i="2"/>
  <c r="AC818" i="2"/>
  <c r="AC817" i="2"/>
  <c r="AC816" i="2"/>
  <c r="AC815" i="2"/>
  <c r="AC814" i="2"/>
  <c r="AC813" i="2"/>
  <c r="AC812" i="2"/>
  <c r="AC811" i="2"/>
  <c r="AC810" i="2"/>
  <c r="AC809" i="2"/>
  <c r="AC808" i="2"/>
  <c r="AC807" i="2"/>
  <c r="AC806" i="2"/>
  <c r="AC805" i="2"/>
  <c r="AC804" i="2"/>
  <c r="AC803" i="2"/>
  <c r="AC802" i="2"/>
  <c r="AC801" i="2"/>
  <c r="AC800" i="2"/>
  <c r="AC799" i="2"/>
  <c r="AC798" i="2"/>
  <c r="AC797" i="2"/>
  <c r="AC796" i="2"/>
  <c r="AC795" i="2"/>
  <c r="AC794" i="2"/>
  <c r="AC793" i="2"/>
  <c r="AC792" i="2"/>
  <c r="AC791" i="2"/>
  <c r="AC790" i="2"/>
  <c r="AC789" i="2"/>
  <c r="AC788" i="2"/>
  <c r="AC787" i="2"/>
  <c r="AC786" i="2"/>
  <c r="AC785" i="2"/>
  <c r="AC784" i="2"/>
  <c r="AC783" i="2"/>
  <c r="AC782" i="2"/>
  <c r="AC781" i="2"/>
  <c r="AC780" i="2"/>
  <c r="AC779" i="2"/>
  <c r="AC778" i="2"/>
  <c r="AC777" i="2"/>
  <c r="AC776" i="2"/>
  <c r="AC775" i="2"/>
  <c r="AC774" i="2"/>
  <c r="AC773" i="2"/>
  <c r="AC772" i="2"/>
  <c r="AC771" i="2"/>
  <c r="AC770" i="2"/>
  <c r="AC769" i="2"/>
  <c r="AC768" i="2"/>
  <c r="AC767" i="2"/>
  <c r="AC766" i="2"/>
  <c r="AC765" i="2"/>
  <c r="AC764" i="2"/>
  <c r="AC763" i="2"/>
  <c r="AC762" i="2"/>
  <c r="AC761" i="2"/>
  <c r="AC760" i="2"/>
  <c r="AC759" i="2"/>
  <c r="AC758" i="2"/>
  <c r="AC757" i="2"/>
  <c r="AC756" i="2"/>
  <c r="AC755" i="2"/>
  <c r="AC754" i="2"/>
  <c r="AC753" i="2"/>
  <c r="AC752" i="2"/>
  <c r="AC751" i="2"/>
  <c r="AC750" i="2"/>
  <c r="AC749" i="2"/>
  <c r="AC748" i="2"/>
  <c r="AC747" i="2"/>
  <c r="AC746" i="2"/>
  <c r="AC745" i="2"/>
  <c r="AC744" i="2"/>
  <c r="AC743" i="2"/>
  <c r="AC742" i="2"/>
  <c r="AC741" i="2"/>
  <c r="AC740" i="2"/>
  <c r="AC739" i="2"/>
  <c r="AC738" i="2"/>
  <c r="AC737" i="2"/>
  <c r="AC736" i="2"/>
  <c r="AC735" i="2"/>
  <c r="AC734" i="2"/>
  <c r="AC733" i="2"/>
  <c r="AC732" i="2"/>
  <c r="AC731" i="2"/>
  <c r="AC730" i="2"/>
  <c r="AC729" i="2"/>
  <c r="AC728" i="2"/>
  <c r="AC727" i="2"/>
  <c r="AC726" i="2"/>
  <c r="AC725" i="2"/>
  <c r="AC724" i="2"/>
  <c r="AC723" i="2"/>
  <c r="AC722" i="2"/>
  <c r="AC721" i="2"/>
  <c r="AC720" i="2"/>
  <c r="AC719" i="2"/>
  <c r="AC718" i="2"/>
  <c r="AC717" i="2"/>
  <c r="AC716" i="2"/>
  <c r="AC715" i="2"/>
  <c r="AC714" i="2"/>
  <c r="AC713" i="2"/>
  <c r="AC712" i="2"/>
  <c r="AC711" i="2"/>
  <c r="AC710" i="2"/>
  <c r="AC709" i="2"/>
  <c r="AC708" i="2"/>
  <c r="AC707" i="2"/>
  <c r="AC706" i="2"/>
  <c r="AC705" i="2"/>
  <c r="AC704" i="2"/>
  <c r="AC703" i="2"/>
  <c r="AC702" i="2"/>
  <c r="AC701" i="2"/>
  <c r="AC700" i="2"/>
  <c r="AC699" i="2"/>
  <c r="AC698" i="2"/>
  <c r="AC697" i="2"/>
  <c r="AC696" i="2"/>
  <c r="AC695" i="2"/>
  <c r="AC694" i="2"/>
  <c r="AC693" i="2"/>
  <c r="AC692" i="2"/>
  <c r="AC691" i="2"/>
  <c r="AC690" i="2"/>
  <c r="AC689" i="2"/>
  <c r="AC688" i="2"/>
  <c r="AC687" i="2"/>
  <c r="AC686" i="2"/>
  <c r="AC685" i="2"/>
  <c r="AC684" i="2"/>
  <c r="AC683" i="2"/>
  <c r="AC682" i="2"/>
  <c r="AC681" i="2"/>
  <c r="AC680" i="2"/>
  <c r="AC679" i="2"/>
  <c r="AC678" i="2"/>
  <c r="AC677" i="2"/>
  <c r="AC676" i="2"/>
  <c r="AC675" i="2"/>
  <c r="AC674" i="2"/>
  <c r="AC673" i="2"/>
  <c r="AC672" i="2"/>
  <c r="AC671" i="2"/>
  <c r="AC670" i="2"/>
  <c r="AC669" i="2"/>
  <c r="AC668" i="2"/>
  <c r="AC667" i="2"/>
  <c r="AC666" i="2"/>
  <c r="AC665" i="2"/>
  <c r="AC664" i="2"/>
  <c r="AC663" i="2"/>
  <c r="AC662" i="2"/>
  <c r="AC661" i="2"/>
  <c r="AC660" i="2"/>
  <c r="AC659" i="2"/>
  <c r="AC658" i="2"/>
  <c r="AC657" i="2"/>
  <c r="AC656" i="2"/>
  <c r="AC655" i="2"/>
  <c r="AC654" i="2"/>
  <c r="AC653" i="2"/>
  <c r="AC652" i="2"/>
  <c r="AC651" i="2"/>
  <c r="AC650" i="2"/>
  <c r="AC649" i="2"/>
  <c r="AC648" i="2"/>
  <c r="AC647" i="2"/>
  <c r="AC646" i="2"/>
  <c r="AC645" i="2"/>
  <c r="AC644" i="2"/>
  <c r="AC643" i="2"/>
  <c r="AC642" i="2"/>
  <c r="AC641" i="2"/>
  <c r="AC640" i="2"/>
  <c r="AC639" i="2"/>
  <c r="AC638" i="2"/>
  <c r="AC637" i="2"/>
  <c r="AC636" i="2"/>
  <c r="AC635" i="2"/>
  <c r="AC634" i="2"/>
  <c r="AC633" i="2"/>
  <c r="AC632" i="2"/>
  <c r="AC631" i="2"/>
  <c r="AC630" i="2"/>
  <c r="AC629" i="2"/>
  <c r="AC628" i="2"/>
  <c r="AC627" i="2"/>
  <c r="AC626" i="2"/>
  <c r="AC625" i="2"/>
  <c r="AC624" i="2"/>
  <c r="AC623" i="2"/>
  <c r="AC622" i="2"/>
  <c r="AC621" i="2"/>
  <c r="AC620" i="2"/>
  <c r="AC619" i="2"/>
  <c r="AC618" i="2"/>
  <c r="AC617" i="2"/>
  <c r="AC616" i="2"/>
  <c r="AC615" i="2"/>
  <c r="AC614" i="2"/>
  <c r="AC613" i="2"/>
  <c r="AC612" i="2"/>
  <c r="AC611" i="2"/>
  <c r="AC610" i="2"/>
  <c r="AC609" i="2"/>
  <c r="AC608" i="2"/>
  <c r="AC607" i="2"/>
  <c r="AC606" i="2"/>
  <c r="AC605" i="2"/>
  <c r="AC604" i="2"/>
  <c r="AC603" i="2"/>
  <c r="AC602" i="2"/>
  <c r="AC601" i="2"/>
  <c r="AC600" i="2"/>
  <c r="AC599" i="2"/>
  <c r="AC598" i="2"/>
  <c r="AC597" i="2"/>
  <c r="AC596" i="2"/>
  <c r="AC595" i="2"/>
  <c r="AC594" i="2"/>
  <c r="AC593" i="2"/>
  <c r="AC592" i="2"/>
  <c r="AC591" i="2"/>
  <c r="AC590" i="2"/>
  <c r="AC589" i="2"/>
  <c r="AC588" i="2"/>
  <c r="AC587" i="2"/>
  <c r="AC586" i="2"/>
  <c r="AC585" i="2"/>
  <c r="AC584" i="2"/>
  <c r="AC583" i="2"/>
  <c r="AC582" i="2"/>
  <c r="AC581" i="2"/>
  <c r="AC580" i="2"/>
  <c r="AC579" i="2"/>
  <c r="AC578" i="2"/>
  <c r="AC577" i="2"/>
  <c r="AC576" i="2"/>
  <c r="AC575" i="2"/>
  <c r="AC574" i="2"/>
  <c r="AC573" i="2"/>
  <c r="AC572" i="2"/>
  <c r="AC571" i="2"/>
  <c r="AC570" i="2"/>
  <c r="AC569" i="2"/>
  <c r="AC568" i="2"/>
  <c r="AC567" i="2"/>
  <c r="AC566" i="2"/>
  <c r="AC565" i="2"/>
  <c r="AC564" i="2"/>
  <c r="AC563" i="2"/>
  <c r="AC562" i="2"/>
  <c r="AC561" i="2"/>
  <c r="AC560" i="2"/>
  <c r="AC559" i="2"/>
  <c r="AC558" i="2"/>
  <c r="AC557" i="2"/>
  <c r="AC556" i="2"/>
  <c r="AC555" i="2"/>
  <c r="AC554" i="2"/>
  <c r="AC553" i="2"/>
  <c r="AC552" i="2"/>
  <c r="AC551" i="2"/>
  <c r="AC550" i="2"/>
  <c r="AC549" i="2"/>
  <c r="AC548" i="2"/>
  <c r="AC547" i="2"/>
  <c r="AC546" i="2"/>
  <c r="AC545" i="2"/>
  <c r="AC544" i="2"/>
  <c r="AC543" i="2"/>
  <c r="AC542" i="2"/>
  <c r="AC541" i="2"/>
  <c r="AC540" i="2"/>
  <c r="AC539" i="2"/>
  <c r="AC538" i="2"/>
  <c r="AC537" i="2"/>
  <c r="AC536" i="2"/>
  <c r="AC535" i="2"/>
  <c r="AC534" i="2"/>
  <c r="AC533" i="2"/>
  <c r="AC532" i="2"/>
  <c r="AC531" i="2"/>
  <c r="AC530" i="2"/>
  <c r="AC529" i="2"/>
  <c r="AC528" i="2"/>
  <c r="AC527" i="2"/>
  <c r="AC526" i="2"/>
  <c r="AC525" i="2"/>
  <c r="AC524" i="2"/>
  <c r="AC523" i="2"/>
  <c r="AC522" i="2"/>
  <c r="AC521" i="2"/>
  <c r="AC520" i="2"/>
  <c r="AC519" i="2"/>
  <c r="AC518" i="2"/>
  <c r="AC517" i="2"/>
  <c r="AC516" i="2"/>
  <c r="AC515" i="2"/>
  <c r="AC514" i="2"/>
  <c r="AC513" i="2"/>
  <c r="AC512" i="2"/>
  <c r="AC511" i="2"/>
  <c r="AC510" i="2"/>
  <c r="AC509" i="2"/>
  <c r="AC508" i="2"/>
  <c r="AC507" i="2"/>
  <c r="AC506" i="2"/>
  <c r="AC505" i="2"/>
  <c r="AC504" i="2"/>
  <c r="AC503" i="2"/>
  <c r="AC502" i="2"/>
  <c r="AC501" i="2"/>
  <c r="AC500" i="2"/>
  <c r="AC499" i="2"/>
  <c r="AC498" i="2"/>
  <c r="AC497" i="2"/>
  <c r="AC496" i="2"/>
  <c r="AC495" i="2"/>
  <c r="AC494" i="2"/>
  <c r="AC493" i="2"/>
  <c r="AC492" i="2"/>
  <c r="AC491" i="2"/>
  <c r="AC490" i="2"/>
  <c r="AC489" i="2"/>
  <c r="AC488" i="2"/>
  <c r="AC487" i="2"/>
  <c r="AC486" i="2"/>
  <c r="AC485" i="2"/>
  <c r="AC484" i="2"/>
  <c r="AC483" i="2"/>
  <c r="AC482" i="2"/>
  <c r="AC481" i="2"/>
  <c r="AC480" i="2"/>
  <c r="AC479" i="2"/>
  <c r="AC478" i="2"/>
  <c r="AC477" i="2"/>
  <c r="AC476" i="2"/>
  <c r="AC475" i="2"/>
  <c r="AC474" i="2"/>
  <c r="AC473" i="2"/>
  <c r="AC472" i="2"/>
  <c r="AC471" i="2"/>
  <c r="AC470" i="2"/>
  <c r="AC469" i="2"/>
  <c r="AC468" i="2"/>
  <c r="AC467" i="2"/>
  <c r="AC466" i="2"/>
  <c r="AC465" i="2"/>
  <c r="AC464" i="2"/>
  <c r="AC463" i="2"/>
  <c r="AC462" i="2"/>
  <c r="AC461" i="2"/>
  <c r="AC460" i="2"/>
  <c r="AC459" i="2"/>
  <c r="AC458" i="2"/>
  <c r="AC457" i="2"/>
  <c r="AC456" i="2"/>
  <c r="AC455" i="2"/>
  <c r="AC454" i="2"/>
  <c r="AC453" i="2"/>
  <c r="AC452" i="2"/>
  <c r="AC451" i="2"/>
  <c r="AC450" i="2"/>
  <c r="AC449" i="2"/>
  <c r="AC448" i="2"/>
  <c r="AC447" i="2"/>
  <c r="AC446" i="2"/>
  <c r="AC445" i="2"/>
  <c r="AC444" i="2"/>
  <c r="AC443" i="2"/>
  <c r="AC442" i="2"/>
  <c r="AC441" i="2"/>
  <c r="AC440" i="2"/>
  <c r="AC439" i="2"/>
  <c r="AC438" i="2"/>
  <c r="AC437" i="2"/>
  <c r="AC436" i="2"/>
  <c r="AC435" i="2"/>
  <c r="AC434" i="2"/>
  <c r="AC433" i="2"/>
  <c r="AC432" i="2"/>
  <c r="AC431" i="2"/>
  <c r="AC430" i="2"/>
  <c r="AC429" i="2"/>
  <c r="AC428" i="2"/>
  <c r="AC427" i="2"/>
  <c r="AC426" i="2"/>
  <c r="AC425" i="2"/>
  <c r="AC424" i="2"/>
  <c r="AC423" i="2"/>
  <c r="AC422" i="2"/>
  <c r="AC421" i="2"/>
  <c r="AC420" i="2"/>
  <c r="AC419" i="2"/>
  <c r="AC418" i="2"/>
  <c r="AC417" i="2"/>
  <c r="AC416" i="2"/>
  <c r="AC415" i="2"/>
  <c r="AC414" i="2"/>
  <c r="AC413" i="2"/>
  <c r="AC412" i="2"/>
  <c r="AC411" i="2"/>
  <c r="AC410" i="2"/>
  <c r="AC409" i="2"/>
  <c r="AC408" i="2"/>
  <c r="AC407" i="2"/>
  <c r="AC406" i="2"/>
  <c r="AC405" i="2"/>
  <c r="AC404" i="2"/>
  <c r="AC403" i="2"/>
  <c r="AC402" i="2"/>
  <c r="AC401" i="2"/>
  <c r="AC400" i="2"/>
  <c r="AC399" i="2"/>
  <c r="AC398" i="2"/>
  <c r="AC397" i="2"/>
  <c r="AC396" i="2"/>
  <c r="AC395" i="2"/>
  <c r="AC394" i="2"/>
  <c r="AC393" i="2"/>
  <c r="AC392" i="2"/>
  <c r="AC391" i="2"/>
  <c r="AC390" i="2"/>
  <c r="AC389" i="2"/>
  <c r="AC388" i="2"/>
  <c r="AC387" i="2"/>
  <c r="AC386" i="2"/>
  <c r="AC385" i="2"/>
  <c r="AC384" i="2"/>
  <c r="AC383" i="2"/>
  <c r="AC382" i="2"/>
  <c r="AC381" i="2"/>
  <c r="AC380" i="2"/>
  <c r="AC379" i="2"/>
  <c r="AC378" i="2"/>
  <c r="AC377" i="2"/>
  <c r="AC376" i="2"/>
  <c r="AC375" i="2"/>
  <c r="AC374" i="2"/>
  <c r="AC373" i="2"/>
  <c r="AC372" i="2"/>
  <c r="AC371" i="2"/>
  <c r="AC370" i="2"/>
  <c r="AC369" i="2"/>
  <c r="AC368" i="2"/>
  <c r="AC367" i="2"/>
  <c r="AC366" i="2"/>
  <c r="AC365" i="2"/>
  <c r="AC364" i="2"/>
  <c r="AC363" i="2"/>
  <c r="AC362" i="2"/>
  <c r="AC361" i="2"/>
  <c r="AC360" i="2"/>
  <c r="AC359" i="2"/>
  <c r="AC358" i="2"/>
  <c r="AC357" i="2"/>
  <c r="AC356" i="2"/>
  <c r="AC355" i="2"/>
  <c r="AC354" i="2"/>
  <c r="AC353" i="2"/>
  <c r="AC352" i="2"/>
  <c r="AC351" i="2"/>
  <c r="AC350" i="2"/>
  <c r="AC349" i="2"/>
  <c r="AC348" i="2"/>
  <c r="AC347" i="2"/>
  <c r="AC346" i="2"/>
  <c r="AC345" i="2"/>
  <c r="AC344" i="2"/>
  <c r="AC343" i="2"/>
  <c r="AC342" i="2"/>
  <c r="AC341" i="2"/>
  <c r="AC340" i="2"/>
  <c r="AC339" i="2"/>
  <c r="AC338" i="2"/>
  <c r="AC337" i="2"/>
  <c r="AC336" i="2"/>
  <c r="AC335" i="2"/>
  <c r="AC334" i="2"/>
  <c r="AC333" i="2"/>
  <c r="AC332" i="2"/>
  <c r="AC331" i="2"/>
  <c r="AC330" i="2"/>
  <c r="AC329" i="2"/>
  <c r="AC328" i="2"/>
  <c r="AC327" i="2"/>
  <c r="AC326" i="2"/>
  <c r="AC325" i="2"/>
  <c r="AC324" i="2"/>
  <c r="AC323" i="2"/>
  <c r="AC322" i="2"/>
  <c r="AC321" i="2"/>
  <c r="AC320" i="2"/>
  <c r="AC319" i="2"/>
  <c r="AC318" i="2"/>
  <c r="AC317" i="2"/>
  <c r="AC316" i="2"/>
  <c r="AC315" i="2"/>
  <c r="AC314" i="2"/>
  <c r="AC313" i="2"/>
  <c r="AC312" i="2"/>
  <c r="AC311" i="2"/>
  <c r="AC310" i="2"/>
  <c r="AC309" i="2"/>
  <c r="AC308" i="2"/>
  <c r="AC307" i="2"/>
  <c r="AC306" i="2"/>
  <c r="AC305" i="2"/>
  <c r="AC304" i="2"/>
  <c r="AC303" i="2"/>
  <c r="AC302" i="2"/>
  <c r="AC301" i="2"/>
  <c r="AC300" i="2"/>
  <c r="AC299" i="2"/>
  <c r="AC298" i="2"/>
  <c r="AC297" i="2"/>
  <c r="AC296" i="2"/>
  <c r="AC295" i="2"/>
  <c r="AC294" i="2"/>
  <c r="AC293" i="2"/>
  <c r="AC292" i="2"/>
  <c r="AC291" i="2"/>
  <c r="AC290" i="2"/>
  <c r="P290" i="1" s="1"/>
  <c r="AC289" i="2"/>
  <c r="AC288" i="2"/>
  <c r="AC287" i="2"/>
  <c r="AC286" i="2"/>
  <c r="P286" i="1" s="1"/>
  <c r="AC285" i="2"/>
  <c r="AC284" i="2"/>
  <c r="AC283" i="2"/>
  <c r="AC282" i="2"/>
  <c r="P282" i="1" s="1"/>
  <c r="AC281" i="2"/>
  <c r="AC280" i="2"/>
  <c r="AC279" i="2"/>
  <c r="AC278" i="2"/>
  <c r="P278" i="1" s="1"/>
  <c r="AC277" i="2"/>
  <c r="AC276" i="2"/>
  <c r="AC275" i="2"/>
  <c r="AC274" i="2"/>
  <c r="P274" i="1" s="1"/>
  <c r="AC273" i="2"/>
  <c r="AC272" i="2"/>
  <c r="AC271" i="2"/>
  <c r="AC270" i="2"/>
  <c r="P270" i="1" s="1"/>
  <c r="AC269" i="2"/>
  <c r="AC268" i="2"/>
  <c r="AC267" i="2"/>
  <c r="AC266" i="2"/>
  <c r="P266" i="1" s="1"/>
  <c r="AC265" i="2"/>
  <c r="AC264" i="2"/>
  <c r="AC263" i="2"/>
  <c r="AC262" i="2"/>
  <c r="P262" i="1" s="1"/>
  <c r="AC261" i="2"/>
  <c r="AC260" i="2"/>
  <c r="AC259" i="2"/>
  <c r="AC258" i="2"/>
  <c r="P258" i="1" s="1"/>
  <c r="AC257" i="2"/>
  <c r="AC256" i="2"/>
  <c r="AC255" i="2"/>
  <c r="AC254" i="2"/>
  <c r="P254" i="1" s="1"/>
  <c r="AC253" i="2"/>
  <c r="AC252" i="2"/>
  <c r="AC251" i="2"/>
  <c r="AC250" i="2"/>
  <c r="P250" i="1" s="1"/>
  <c r="AC249" i="2"/>
  <c r="AC248" i="2"/>
  <c r="AC247" i="2"/>
  <c r="AC246" i="2"/>
  <c r="P246" i="1" s="1"/>
  <c r="AC245" i="2"/>
  <c r="AC244" i="2"/>
  <c r="AC243" i="2"/>
  <c r="AC242" i="2"/>
  <c r="P242" i="1" s="1"/>
  <c r="AC241" i="2"/>
  <c r="AC240" i="2"/>
  <c r="AC239" i="2"/>
  <c r="AC238" i="2"/>
  <c r="P238" i="1" s="1"/>
  <c r="AC237" i="2"/>
  <c r="AC236" i="2"/>
  <c r="AC235" i="2"/>
  <c r="AC234" i="2"/>
  <c r="P234" i="1" s="1"/>
  <c r="AC233" i="2"/>
  <c r="AC232" i="2"/>
  <c r="AC231" i="2"/>
  <c r="AC230" i="2"/>
  <c r="P230" i="1" s="1"/>
  <c r="AC229" i="2"/>
  <c r="AC228" i="2"/>
  <c r="AC227" i="2"/>
  <c r="AC226" i="2"/>
  <c r="P226" i="1" s="1"/>
  <c r="AC225" i="2"/>
  <c r="AC224" i="2"/>
  <c r="AC223" i="2"/>
  <c r="AC222" i="2"/>
  <c r="P222" i="1" s="1"/>
  <c r="AC221" i="2"/>
  <c r="AC220" i="2"/>
  <c r="AC219" i="2"/>
  <c r="AC218" i="2"/>
  <c r="P218" i="1" s="1"/>
  <c r="AC217" i="2"/>
  <c r="AC216" i="2"/>
  <c r="AC215" i="2"/>
  <c r="AC214" i="2"/>
  <c r="P214" i="1" s="1"/>
  <c r="AC213" i="2"/>
  <c r="AC212" i="2"/>
  <c r="AC211" i="2"/>
  <c r="AC210" i="2"/>
  <c r="P210" i="1" s="1"/>
  <c r="AC209" i="2"/>
  <c r="AC208" i="2"/>
  <c r="AC207" i="2"/>
  <c r="AC206" i="2"/>
  <c r="P206" i="1" s="1"/>
  <c r="AC205" i="2"/>
  <c r="AC204" i="2"/>
  <c r="AC203" i="2"/>
  <c r="AC202" i="2"/>
  <c r="P202" i="1" s="1"/>
  <c r="AC201" i="2"/>
  <c r="AC200" i="2"/>
  <c r="AC199" i="2"/>
  <c r="AC198" i="2"/>
  <c r="P198" i="1" s="1"/>
  <c r="AC197" i="2"/>
  <c r="AC196" i="2"/>
  <c r="AC195" i="2"/>
  <c r="AC194" i="2"/>
  <c r="P194" i="1" s="1"/>
  <c r="AC193" i="2"/>
  <c r="AC192" i="2"/>
  <c r="AC191" i="2"/>
  <c r="AC190" i="2"/>
  <c r="P190" i="1" s="1"/>
  <c r="AC189" i="2"/>
  <c r="AC188" i="2"/>
  <c r="AC187" i="2"/>
  <c r="AC186" i="2"/>
  <c r="P186" i="1" s="1"/>
  <c r="AC185" i="2"/>
  <c r="AC184" i="2"/>
  <c r="AC183" i="2"/>
  <c r="AC182" i="2"/>
  <c r="P182" i="1" s="1"/>
  <c r="AC181" i="2"/>
  <c r="AC180" i="2"/>
  <c r="AC179" i="2"/>
  <c r="AC178" i="2"/>
  <c r="P178" i="1" s="1"/>
  <c r="AC177" i="2"/>
  <c r="AC176" i="2"/>
  <c r="AC175" i="2"/>
  <c r="AC174" i="2"/>
  <c r="P174" i="1" s="1"/>
  <c r="AC173" i="2"/>
  <c r="AC172" i="2"/>
  <c r="AC171" i="2"/>
  <c r="AC170" i="2"/>
  <c r="P170" i="1" s="1"/>
  <c r="AC169" i="2"/>
  <c r="AC168" i="2"/>
  <c r="AC167" i="2"/>
  <c r="AC166" i="2"/>
  <c r="P166" i="1" s="1"/>
  <c r="AC165" i="2"/>
  <c r="AC164" i="2"/>
  <c r="AC163" i="2"/>
  <c r="AC162" i="2"/>
  <c r="P162" i="1" s="1"/>
  <c r="AC161" i="2"/>
  <c r="AC160" i="2"/>
  <c r="AC159" i="2"/>
  <c r="AC158" i="2"/>
  <c r="P158" i="1" s="1"/>
  <c r="AC157" i="2"/>
  <c r="AC156" i="2"/>
  <c r="AC155" i="2"/>
  <c r="AC154" i="2"/>
  <c r="P154" i="1" s="1"/>
  <c r="AC153" i="2"/>
  <c r="AC152" i="2"/>
  <c r="AC151" i="2"/>
  <c r="AC150" i="2"/>
  <c r="P150" i="1" s="1"/>
  <c r="AC149" i="2"/>
  <c r="AC148" i="2"/>
  <c r="AC147" i="2"/>
  <c r="AC146" i="2"/>
  <c r="AC145" i="2"/>
  <c r="AC144" i="2"/>
  <c r="AC143" i="2"/>
  <c r="AC142" i="2"/>
  <c r="AC141" i="2"/>
  <c r="AC140" i="2"/>
  <c r="AC139" i="2"/>
  <c r="AC138" i="2"/>
  <c r="AC137" i="2"/>
  <c r="AC136" i="2"/>
  <c r="AC135" i="2"/>
  <c r="AC134" i="2"/>
  <c r="AC133" i="2"/>
  <c r="AC132" i="2"/>
  <c r="AC131" i="2"/>
  <c r="AC130" i="2"/>
  <c r="AC129" i="2"/>
  <c r="AC128" i="2"/>
  <c r="AC127" i="2"/>
  <c r="AC126" i="2"/>
  <c r="AC125" i="2"/>
  <c r="AC124" i="2"/>
  <c r="AC123" i="2"/>
  <c r="AC122" i="2"/>
  <c r="AC121" i="2"/>
  <c r="AC120" i="2"/>
  <c r="AC119" i="2"/>
  <c r="AC118" i="2"/>
  <c r="AC117" i="2"/>
  <c r="AC116" i="2"/>
  <c r="AC115" i="2"/>
  <c r="AC114" i="2"/>
  <c r="AC113" i="2"/>
  <c r="AC112" i="2"/>
  <c r="AC111" i="2"/>
  <c r="AC110" i="2"/>
  <c r="AC109" i="2"/>
  <c r="AC108" i="2"/>
  <c r="AC107" i="2"/>
  <c r="AC106" i="2"/>
  <c r="AC105" i="2"/>
  <c r="AC104" i="2"/>
  <c r="AC103" i="2"/>
  <c r="AC102" i="2"/>
  <c r="AC101" i="2"/>
  <c r="AC100" i="2"/>
  <c r="AC99" i="2"/>
  <c r="AC98" i="2"/>
  <c r="AC97" i="2"/>
  <c r="AC96" i="2"/>
  <c r="AC95" i="2"/>
  <c r="AC94" i="2"/>
  <c r="AC93" i="2"/>
  <c r="AC92" i="2"/>
  <c r="AC91" i="2"/>
  <c r="AC90" i="2"/>
  <c r="AC89" i="2"/>
  <c r="AC88" i="2"/>
  <c r="AC87" i="2"/>
  <c r="AC86" i="2"/>
  <c r="AC85" i="2"/>
  <c r="AC84" i="2"/>
  <c r="AC83" i="2"/>
  <c r="AC82" i="2"/>
  <c r="AC81" i="2"/>
  <c r="AC80" i="2"/>
  <c r="AC79" i="2"/>
  <c r="AC78" i="2"/>
  <c r="AC77" i="2"/>
  <c r="AC76" i="2"/>
  <c r="AC75" i="2"/>
  <c r="AC74" i="2"/>
  <c r="AC73" i="2"/>
  <c r="AC72" i="2"/>
  <c r="AC71" i="2"/>
  <c r="AC70" i="2"/>
  <c r="AC69" i="2"/>
  <c r="AC68" i="2"/>
  <c r="AC67" i="2"/>
  <c r="AC66" i="2"/>
  <c r="AC65" i="2"/>
  <c r="AC64" i="2"/>
  <c r="AC63" i="2"/>
  <c r="AC62" i="2"/>
  <c r="AC61" i="2"/>
  <c r="AC60" i="2"/>
  <c r="AC59" i="2"/>
  <c r="AC58" i="2"/>
  <c r="AC57" i="2"/>
  <c r="AC56" i="2"/>
  <c r="AC55" i="2"/>
  <c r="AC54" i="2"/>
  <c r="AC53" i="2"/>
  <c r="AC52" i="2"/>
  <c r="AC51" i="2"/>
  <c r="AC50" i="2"/>
  <c r="AC49" i="2"/>
  <c r="AC48" i="2"/>
  <c r="AC47" i="2"/>
  <c r="AC46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C4" i="2"/>
  <c r="AC3" i="2"/>
  <c r="P3" i="1" s="1"/>
  <c r="P990" i="1" l="1"/>
  <c r="P288" i="1"/>
  <c r="P284" i="1"/>
  <c r="P280" i="1"/>
  <c r="P276" i="1"/>
  <c r="P272" i="1"/>
  <c r="P268" i="1"/>
  <c r="P264" i="1"/>
  <c r="P260" i="1"/>
  <c r="P256" i="1"/>
  <c r="P252" i="1"/>
  <c r="P248" i="1"/>
  <c r="P244" i="1"/>
  <c r="P240" i="1"/>
  <c r="P236" i="1"/>
  <c r="P232" i="1"/>
  <c r="P228" i="1"/>
  <c r="P224" i="1"/>
  <c r="P220" i="1"/>
  <c r="P216" i="1"/>
  <c r="P212" i="1"/>
  <c r="P208" i="1"/>
  <c r="P204" i="1"/>
  <c r="P200" i="1"/>
  <c r="P196" i="1"/>
  <c r="P192" i="1"/>
  <c r="P188" i="1"/>
  <c r="P184" i="1"/>
  <c r="P180" i="1"/>
  <c r="P176" i="1"/>
  <c r="P172" i="1"/>
  <c r="P168" i="1"/>
  <c r="P164" i="1"/>
  <c r="P160" i="1"/>
  <c r="P156" i="1"/>
  <c r="P152" i="1"/>
  <c r="P148" i="1"/>
  <c r="P287" i="1"/>
  <c r="P283" i="1"/>
  <c r="P279" i="1"/>
  <c r="P275" i="1"/>
  <c r="P271" i="1"/>
  <c r="P267" i="1"/>
  <c r="P263" i="1"/>
  <c r="P259" i="1"/>
  <c r="P255" i="1"/>
  <c r="P251" i="1"/>
  <c r="P247" i="1"/>
  <c r="P243" i="1"/>
  <c r="P239" i="1"/>
  <c r="P235" i="1"/>
  <c r="P231" i="1"/>
  <c r="P227" i="1"/>
  <c r="P223" i="1"/>
  <c r="P219" i="1"/>
  <c r="P215" i="1"/>
  <c r="P211" i="1"/>
  <c r="P207" i="1"/>
  <c r="P203" i="1"/>
  <c r="P199" i="1"/>
  <c r="P195" i="1"/>
  <c r="P191" i="1"/>
  <c r="P187" i="1"/>
  <c r="P183" i="1"/>
  <c r="P179" i="1"/>
  <c r="P175" i="1"/>
  <c r="P171" i="1"/>
  <c r="P167" i="1"/>
  <c r="P163" i="1"/>
  <c r="P159" i="1"/>
  <c r="P155" i="1"/>
  <c r="P151" i="1"/>
  <c r="P147" i="1"/>
  <c r="P289" i="1"/>
  <c r="P285" i="1"/>
  <c r="P281" i="1"/>
  <c r="P277" i="1"/>
  <c r="P273" i="1"/>
  <c r="P269" i="1"/>
  <c r="P265" i="1"/>
  <c r="P261" i="1"/>
  <c r="P257" i="1"/>
  <c r="P253" i="1"/>
  <c r="P249" i="1"/>
  <c r="P245" i="1"/>
  <c r="P241" i="1"/>
  <c r="P237" i="1"/>
  <c r="P233" i="1"/>
  <c r="P229" i="1"/>
  <c r="P225" i="1"/>
  <c r="P221" i="1"/>
  <c r="P217" i="1"/>
  <c r="P213" i="1"/>
  <c r="P209" i="1"/>
  <c r="P205" i="1"/>
  <c r="P201" i="1"/>
  <c r="P197" i="1"/>
  <c r="P193" i="1"/>
  <c r="P189" i="1"/>
  <c r="P185" i="1"/>
  <c r="P181" i="1"/>
  <c r="P177" i="1"/>
  <c r="P173" i="1"/>
  <c r="P169" i="1"/>
  <c r="P165" i="1"/>
  <c r="P161" i="1"/>
  <c r="P157" i="1"/>
  <c r="P153" i="1"/>
  <c r="P149" i="1"/>
  <c r="P144" i="1"/>
  <c r="P140" i="1"/>
  <c r="P136" i="1"/>
  <c r="P132" i="1"/>
  <c r="P128" i="1"/>
  <c r="P124" i="1"/>
  <c r="P120" i="1"/>
  <c r="P116" i="1"/>
  <c r="P112" i="1"/>
  <c r="P108" i="1"/>
  <c r="P104" i="1"/>
  <c r="P100" i="1"/>
  <c r="P96" i="1"/>
  <c r="P92" i="1"/>
  <c r="P88" i="1"/>
  <c r="P84" i="1"/>
  <c r="P80" i="1"/>
  <c r="P76" i="1"/>
  <c r="B41" i="2"/>
  <c r="P143" i="1"/>
  <c r="P139" i="1"/>
  <c r="P135" i="1"/>
  <c r="P131" i="1"/>
  <c r="P127" i="1"/>
  <c r="P123" i="1"/>
  <c r="P119" i="1"/>
  <c r="P115" i="1"/>
  <c r="P111" i="1"/>
  <c r="P107" i="1"/>
  <c r="P103" i="1"/>
  <c r="P99" i="1"/>
  <c r="P95" i="1"/>
  <c r="P91" i="1"/>
  <c r="P87" i="1"/>
  <c r="P83" i="1"/>
  <c r="P79" i="1"/>
  <c r="P75" i="1"/>
  <c r="P146" i="1"/>
  <c r="P142" i="1"/>
  <c r="P138" i="1"/>
  <c r="P134" i="1"/>
  <c r="P130" i="1"/>
  <c r="P126" i="1"/>
  <c r="P122" i="1"/>
  <c r="P118" i="1"/>
  <c r="P114" i="1"/>
  <c r="P110" i="1"/>
  <c r="P106" i="1"/>
  <c r="P102" i="1"/>
  <c r="P98" i="1"/>
  <c r="P94" i="1"/>
  <c r="P90" i="1"/>
  <c r="P86" i="1"/>
  <c r="P82" i="1"/>
  <c r="P78" i="1"/>
  <c r="P145" i="1"/>
  <c r="P141" i="1"/>
  <c r="P137" i="1"/>
  <c r="P133" i="1"/>
  <c r="P129" i="1"/>
  <c r="P125" i="1"/>
  <c r="P121" i="1"/>
  <c r="P117" i="1"/>
  <c r="P113" i="1"/>
  <c r="P109" i="1"/>
  <c r="P105" i="1"/>
  <c r="P101" i="1"/>
  <c r="P97" i="1"/>
  <c r="P93" i="1"/>
  <c r="P89" i="1"/>
  <c r="P85" i="1"/>
  <c r="P81" i="1"/>
  <c r="P77" i="1"/>
  <c r="P72" i="1"/>
  <c r="P68" i="1"/>
  <c r="P64" i="1"/>
  <c r="P60" i="1"/>
  <c r="P56" i="1"/>
  <c r="P52" i="1"/>
  <c r="P48" i="1"/>
  <c r="P44" i="1"/>
  <c r="P40" i="1"/>
  <c r="P71" i="1"/>
  <c r="P67" i="1"/>
  <c r="P63" i="1"/>
  <c r="P59" i="1"/>
  <c r="P55" i="1"/>
  <c r="P51" i="1"/>
  <c r="P47" i="1"/>
  <c r="P43" i="1"/>
  <c r="P39" i="1"/>
  <c r="P74" i="1"/>
  <c r="P70" i="1"/>
  <c r="P66" i="1"/>
  <c r="P62" i="1"/>
  <c r="P58" i="1"/>
  <c r="P54" i="1"/>
  <c r="P50" i="1"/>
  <c r="P46" i="1"/>
  <c r="P42" i="1"/>
  <c r="P73" i="1"/>
  <c r="P69" i="1"/>
  <c r="P65" i="1"/>
  <c r="P61" i="1"/>
  <c r="P57" i="1"/>
  <c r="P53" i="1"/>
  <c r="P49" i="1"/>
  <c r="P45" i="1"/>
  <c r="P41" i="1"/>
  <c r="P36" i="1"/>
  <c r="P32" i="1"/>
  <c r="P28" i="1"/>
  <c r="P24" i="1"/>
  <c r="P35" i="1"/>
  <c r="P31" i="1"/>
  <c r="P27" i="1"/>
  <c r="P23" i="1"/>
  <c r="P38" i="1"/>
  <c r="P34" i="1"/>
  <c r="P30" i="1"/>
  <c r="P26" i="1"/>
  <c r="P22" i="1"/>
  <c r="P37" i="1"/>
  <c r="P33" i="1"/>
  <c r="P29" i="1"/>
  <c r="P25" i="1"/>
  <c r="P21" i="1"/>
  <c r="P18" i="1"/>
  <c r="P14" i="1"/>
  <c r="P17" i="1"/>
  <c r="P13" i="1"/>
  <c r="P20" i="1"/>
  <c r="P16" i="1"/>
  <c r="P12" i="1"/>
  <c r="P19" i="1"/>
  <c r="P15" i="1"/>
  <c r="P9" i="1"/>
  <c r="P11" i="1"/>
  <c r="P10" i="1"/>
  <c r="P6" i="1"/>
  <c r="P8" i="1"/>
  <c r="P7" i="1"/>
  <c r="B25" i="2"/>
  <c r="P5" i="1"/>
  <c r="E41" i="2"/>
  <c r="I13" i="2"/>
  <c r="P4" i="1"/>
  <c r="B8" i="2"/>
  <c r="M35" i="2"/>
  <c r="M29" i="2"/>
  <c r="M33" i="2"/>
  <c r="M37" i="2"/>
  <c r="M39" i="2"/>
  <c r="M30" i="2"/>
  <c r="M32" i="2"/>
  <c r="M34" i="2"/>
  <c r="M36" i="2"/>
  <c r="M38" i="2"/>
  <c r="M40" i="2"/>
  <c r="M31" i="2"/>
  <c r="M41" i="2" l="1"/>
</calcChain>
</file>

<file path=xl/sharedStrings.xml><?xml version="1.0" encoding="utf-8"?>
<sst xmlns="http://schemas.openxmlformats.org/spreadsheetml/2006/main" count="242" uniqueCount="84">
  <si>
    <t>FECHA DE PRESTAMO</t>
  </si>
  <si>
    <t>FECHA DE DEVOLUCIÓN</t>
  </si>
  <si>
    <t>USUARIO</t>
  </si>
  <si>
    <t>NIVEL ACADEMICO DEL USUARIO</t>
  </si>
  <si>
    <t>NOMBRE Y APELLIDO DEL USUARIO</t>
  </si>
  <si>
    <t># DE IDENTIFICACIÓN O # CARNET ESTUDIANTIL</t>
  </si>
  <si>
    <t>TIPO DE PRESTAMO</t>
  </si>
  <si>
    <t>AREA DEL CONOCIMIENTO</t>
  </si>
  <si>
    <t>COLECCIÓN</t>
  </si>
  <si>
    <t>TITULO</t>
  </si>
  <si>
    <t>CANTIDAD</t>
  </si>
  <si>
    <t>DD</t>
  </si>
  <si>
    <t>MES</t>
  </si>
  <si>
    <t>AÑO</t>
  </si>
  <si>
    <r>
      <t>DD</t>
    </r>
    <r>
      <rPr>
        <b/>
        <sz val="11"/>
        <color theme="3" tint="0.79998168889431442"/>
        <rFont val="Calibri"/>
        <family val="2"/>
        <scheme val="minor"/>
      </rPr>
      <t>2</t>
    </r>
  </si>
  <si>
    <r>
      <t>MES</t>
    </r>
    <r>
      <rPr>
        <b/>
        <sz val="11"/>
        <color theme="3" tint="0.79998168889431442"/>
        <rFont val="Calibri"/>
        <family val="2"/>
        <scheme val="minor"/>
      </rPr>
      <t>3</t>
    </r>
  </si>
  <si>
    <r>
      <t>AÑO</t>
    </r>
    <r>
      <rPr>
        <b/>
        <sz val="11"/>
        <color theme="3" tint="0.79998168889431442"/>
        <rFont val="Calibri"/>
        <family val="2"/>
        <scheme val="minor"/>
      </rPr>
      <t>4</t>
    </r>
  </si>
  <si>
    <t>ALERTA ENTREGA DE LIBROS</t>
  </si>
  <si>
    <t>ENTREGADO</t>
  </si>
  <si>
    <t>OBSERVACIONES</t>
  </si>
  <si>
    <t>ESTUDIANTE</t>
  </si>
  <si>
    <t>DOCENTE Y DIRECTIVO</t>
  </si>
  <si>
    <t>PADRE DE FAMILIA</t>
  </si>
  <si>
    <t>OTRO</t>
  </si>
  <si>
    <t>CONCATENAR</t>
  </si>
  <si>
    <t>FECHA ACTUAL</t>
  </si>
  <si>
    <t>1.Ciencias naturales y educación ambiental.</t>
  </si>
  <si>
    <t>TIPOLOGIA</t>
  </si>
  <si>
    <t>CANTIDAD TEXTOS</t>
  </si>
  <si>
    <t>INGRESO</t>
  </si>
  <si>
    <t>2.Ciencias sociales, historia, geografía, constitución política y democracia.</t>
  </si>
  <si>
    <t>Estudiante</t>
  </si>
  <si>
    <t>Albúm</t>
  </si>
  <si>
    <t>ACCEDE AL SERVICIO</t>
  </si>
  <si>
    <t>3.Educación artística y Cultural.</t>
  </si>
  <si>
    <t>Docente</t>
  </si>
  <si>
    <t>Cuento</t>
  </si>
  <si>
    <t>NIVEL EDUCATIVO</t>
  </si>
  <si>
    <t>Preescolar</t>
  </si>
  <si>
    <t>4.Educación ética y en valores humanos. </t>
  </si>
  <si>
    <t>Administrativo</t>
  </si>
  <si>
    <t>Poesía</t>
  </si>
  <si>
    <t>Básica primaria</t>
  </si>
  <si>
    <t>5.Educación física, recreación y deportes. </t>
  </si>
  <si>
    <t>Padre de familia</t>
  </si>
  <si>
    <t>Historieta</t>
  </si>
  <si>
    <t>Básica secundaria</t>
  </si>
  <si>
    <t>6.Educación religiosa. </t>
  </si>
  <si>
    <t>Otro</t>
  </si>
  <si>
    <t>Teatro</t>
  </si>
  <si>
    <t>Media</t>
  </si>
  <si>
    <t>7.Humanidades, lengua castellana e idiomas extranjeros. </t>
  </si>
  <si>
    <t>Total</t>
  </si>
  <si>
    <t>Novela</t>
  </si>
  <si>
    <t>Técnico</t>
  </si>
  <si>
    <t>8.Matemáticas y Fisica</t>
  </si>
  <si>
    <t>Leyenda y mitologia</t>
  </si>
  <si>
    <t>Tecnólogo</t>
  </si>
  <si>
    <t>9.Tecnología e informática</t>
  </si>
  <si>
    <t>Superior</t>
  </si>
  <si>
    <t>10.Otra</t>
  </si>
  <si>
    <t>LUGAR DE PRESTAMO</t>
  </si>
  <si>
    <t>Sala</t>
  </si>
  <si>
    <t>Aula</t>
  </si>
  <si>
    <t>Externo</t>
  </si>
  <si>
    <t>LIBROS PRESTADOS</t>
  </si>
  <si>
    <t>LIBROS DEVUELTOS</t>
  </si>
  <si>
    <t>LIBROS PENDIENTES</t>
  </si>
  <si>
    <t>Enero</t>
  </si>
  <si>
    <t>Febrero</t>
  </si>
  <si>
    <t>Marzo</t>
  </si>
  <si>
    <t># TOTAL DE LIBROS</t>
  </si>
  <si>
    <t>PRESTADOS</t>
  </si>
  <si>
    <t>Abril</t>
  </si>
  <si>
    <t>DEVUELTOS</t>
  </si>
  <si>
    <t>Mayo</t>
  </si>
  <si>
    <t>PENDIENTES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</si>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</sst>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0.7999816888943144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4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4" borderId="0" xfId="0" applyFill="1"/>
    <xf numFmtId="14" fontId="0" fillId="4" borderId="12" xfId="0" applyNumberFormat="1" applyFill="1" applyBorder="1" applyAlignment="1">
      <alignment vertical="center"/>
    </xf>
    <xf numFmtId="14" fontId="0" fillId="4" borderId="13" xfId="0" applyNumberFormat="1" applyFill="1" applyBorder="1" applyAlignment="1">
      <alignment vertical="center"/>
    </xf>
    <xf numFmtId="0" fontId="0" fillId="6" borderId="3" xfId="0" applyFill="1" applyBorder="1"/>
    <xf numFmtId="0" fontId="4" fillId="6" borderId="3" xfId="0" applyFont="1" applyFill="1" applyBorder="1" applyAlignment="1">
      <alignment horizontal="center" vertical="center" wrapText="1"/>
    </xf>
    <xf numFmtId="0" fontId="0" fillId="6" borderId="0" xfId="0" applyFill="1"/>
    <xf numFmtId="0" fontId="1" fillId="5" borderId="12" xfId="0" applyFont="1" applyFill="1" applyBorder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0" fillId="0" borderId="12" xfId="0" applyBorder="1"/>
    <xf numFmtId="0" fontId="0" fillId="0" borderId="16" xfId="0" applyBorder="1"/>
    <xf numFmtId="0" fontId="0" fillId="0" borderId="13" xfId="0" applyBorder="1"/>
    <xf numFmtId="0" fontId="0" fillId="4" borderId="13" xfId="0" applyFill="1" applyBorder="1"/>
    <xf numFmtId="0" fontId="0" fillId="0" borderId="17" xfId="0" applyBorder="1"/>
    <xf numFmtId="0" fontId="0" fillId="0" borderId="18" xfId="0" applyBorder="1"/>
    <xf numFmtId="0" fontId="4" fillId="6" borderId="19" xfId="0" applyFont="1" applyFill="1" applyBorder="1" applyAlignment="1">
      <alignment horizontal="center" vertical="center" wrapText="1"/>
    </xf>
    <xf numFmtId="0" fontId="0" fillId="6" borderId="22" xfId="0" applyFill="1" applyBorder="1"/>
    <xf numFmtId="0" fontId="0" fillId="0" borderId="17" xfId="0" applyBorder="1" applyAlignment="1">
      <alignment wrapText="1"/>
    </xf>
    <xf numFmtId="0" fontId="0" fillId="6" borderId="19" xfId="0" applyFill="1" applyBorder="1"/>
    <xf numFmtId="0" fontId="0" fillId="6" borderId="23" xfId="0" applyFill="1" applyBorder="1"/>
    <xf numFmtId="0" fontId="1" fillId="5" borderId="24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4" borderId="12" xfId="0" applyFill="1" applyBorder="1"/>
    <xf numFmtId="0" fontId="0" fillId="4" borderId="16" xfId="0" applyFill="1" applyBorder="1"/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3" borderId="8" xfId="0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3" borderId="9" xfId="0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 wrapText="1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3" borderId="27" xfId="0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>
      <alignment vertical="center"/>
    </xf>
    <xf numFmtId="0" fontId="0" fillId="3" borderId="29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5" fillId="7" borderId="33" xfId="0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vertical="center"/>
    </xf>
    <xf numFmtId="0" fontId="0" fillId="8" borderId="12" xfId="0" applyFill="1" applyBorder="1"/>
    <xf numFmtId="0" fontId="0" fillId="8" borderId="16" xfId="0" applyFill="1" applyBorder="1"/>
    <xf numFmtId="0" fontId="0" fillId="8" borderId="12" xfId="0" applyFill="1" applyBorder="1" applyAlignment="1">
      <alignment horizontal="left"/>
    </xf>
    <xf numFmtId="0" fontId="0" fillId="8" borderId="17" xfId="0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30" xfId="0" applyFont="1" applyFill="1" applyBorder="1" applyAlignment="1">
      <alignment horizontal="center" vertical="center"/>
    </xf>
    <xf numFmtId="0" fontId="5" fillId="7" borderId="31" xfId="0" applyFont="1" applyFill="1" applyBorder="1" applyAlignment="1">
      <alignment horizontal="center" vertical="center"/>
    </xf>
    <xf numFmtId="0" fontId="5" fillId="7" borderId="32" xfId="0" applyFont="1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16" xfId="0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vertical="center"/>
    </xf>
    <xf numFmtId="0" fontId="1" fillId="4" borderId="13" xfId="0" applyFont="1" applyFill="1" applyBorder="1" applyAlignment="1">
      <alignment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USUARIOS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4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1076-C948-8170-B621E38F02FC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'CONSOLIDADO Y GRAFICAS'!$A$3:$A$7</c:f>
              <c:strCache>
                <c:ptCount val="5"/>
                <c:pt idx="0">
                  <c:v>Estudiante</c:v>
                </c:pt>
                <c:pt idx="1">
                  <c:v>Docente</c:v>
                </c:pt>
                <c:pt idx="2">
                  <c:v>Administrativo</c:v>
                </c:pt>
                <c:pt idx="3">
                  <c:v>Padre de familia</c:v>
                </c:pt>
                <c:pt idx="4">
                  <c:v>Otro</c:v>
                </c:pt>
              </c:strCache>
            </c:strRef>
          </c:cat>
          <c:val>
            <c:numRef>
              <c:f>'CONSOLIDADO Y GRAFICAS'!$B$3:$B$7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76-C948-8170-B621E38F02F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b="1"/>
              <a:t>LUGAR DE PRESTAMO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9F95-664D-99D1-5579EE2B89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F95-664D-99D1-5579EE2B89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F95-664D-99D1-5579EE2B89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AFA-4047-ADB4-84851D2CEA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AFA-4047-ADB4-84851D2CEA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AFA-4047-ADB4-84851D2CEA5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2AFA-4047-ADB4-84851D2CEA5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2AFA-4047-ADB4-84851D2CEA5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2AFA-4047-ADB4-84851D2CEA5B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2AFA-4047-ADB4-84851D2CEA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'CONSOLIDADO Y GRAFICAS'!$Q$11:$Q$20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95-664D-99D1-5579EE2B89B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b="1"/>
              <a:t>NIVEL</a:t>
            </a:r>
            <a:r>
              <a:rPr lang="es-ES_tradnl" b="1" baseline="0"/>
              <a:t> EDUCATIVO</a:t>
            </a:r>
            <a:endParaRPr lang="es-ES_tradnl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08C-B341-90BE-46D8103C23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08C-B341-90BE-46D8103C23E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08C-B341-90BE-46D8103C23E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08C-B341-90BE-46D8103C23E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08C-B341-90BE-46D8103C23E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08C-B341-90BE-46D8103C23E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208C-B341-90BE-46D8103C23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'CONSOLIDADO Y GRAFICAS'!$S$4:$S$10</c:f>
              <c:strCache>
                <c:ptCount val="7"/>
                <c:pt idx="0">
                  <c:v>Preescolar</c:v>
                </c:pt>
                <c:pt idx="1">
                  <c:v>Básica primaria</c:v>
                </c:pt>
                <c:pt idx="2">
                  <c:v>Básica secundaria</c:v>
                </c:pt>
                <c:pt idx="3">
                  <c:v>Media</c:v>
                </c:pt>
                <c:pt idx="4">
                  <c:v>Técnico</c:v>
                </c:pt>
                <c:pt idx="5">
                  <c:v>Tecnólogo</c:v>
                </c:pt>
                <c:pt idx="6">
                  <c:v>Superior</c:v>
                </c:pt>
              </c:strCache>
            </c:strRef>
          </c:cat>
          <c:val>
            <c:numRef>
              <c:f>'CONSOLIDADO Y GRAFICAS'!$T$4:$T$10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08C-B341-90BE-46D8103C23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b="1"/>
              <a:t>LUGAR DE PRESTAMO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93F-F645-A9B6-43C2F54692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93F-F645-A9B6-43C2F54692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93F-F645-A9B6-43C2F54692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'CONSOLIDADO Y GRAFICAS'!$S$21:$S$23</c:f>
              <c:strCache>
                <c:ptCount val="3"/>
                <c:pt idx="0">
                  <c:v>Sala</c:v>
                </c:pt>
                <c:pt idx="1">
                  <c:v>Aula</c:v>
                </c:pt>
                <c:pt idx="2">
                  <c:v>Externo</c:v>
                </c:pt>
              </c:strCache>
            </c:strRef>
          </c:cat>
          <c:val>
            <c:numRef>
              <c:f>'CONSOLIDADO Y GRAFICAS'!$T$21:$T$23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3F-F645-A9B6-43C2F546924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b="1"/>
              <a:t>COLECCIÓN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2D4-1F49-99CA-AC0E259A4D6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2D4-1F49-99CA-AC0E259A4D6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2D4-1F49-99CA-AC0E259A4D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2D4-1F49-99CA-AC0E259A4D6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2D4-1F49-99CA-AC0E259A4D6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2D4-1F49-99CA-AC0E259A4D6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D2D4-1F49-99CA-AC0E259A4D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'CONSOLIDADO Y GRAFICAS'!$S$24:$S$30</c:f>
              <c:strCache>
                <c:ptCount val="7"/>
                <c:pt idx="0">
                  <c:v>Albúm</c:v>
                </c:pt>
                <c:pt idx="1">
                  <c:v>Cuento</c:v>
                </c:pt>
                <c:pt idx="2">
                  <c:v>Poesía</c:v>
                </c:pt>
                <c:pt idx="3">
                  <c:v>Historieta</c:v>
                </c:pt>
                <c:pt idx="4">
                  <c:v>Teatro</c:v>
                </c:pt>
                <c:pt idx="5">
                  <c:v>Novela</c:v>
                </c:pt>
                <c:pt idx="6">
                  <c:v>Leyenda y mitologia</c:v>
                </c:pt>
              </c:strCache>
            </c:strRef>
          </c:cat>
          <c:val>
            <c:numRef>
              <c:f>'CONSOLIDADO Y GRAFICAS'!$T$24:$T$30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2D4-1F49-99CA-AC0E259A4D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b="1"/>
              <a:t>LUGAR DE PRESTAMO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B29-DA4C-B583-86B58E8A509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B29-DA4C-B583-86B58E8A50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B29-DA4C-B583-86B58E8A509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FB29-DA4C-B583-86B58E8A50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FB29-DA4C-B583-86B58E8A509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FB29-DA4C-B583-86B58E8A509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FB29-DA4C-B583-86B58E8A509C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FB29-DA4C-B583-86B58E8A509C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FB29-DA4C-B583-86B58E8A509C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FB29-DA4C-B583-86B58E8A50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'CONSOLIDADO Y GRAFICAS'!$T$11:$T$20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B29-DA4C-B583-86B58E8A50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b="1"/>
              <a:t>NIVEL</a:t>
            </a:r>
            <a:r>
              <a:rPr lang="es-ES_tradnl" b="1" baseline="0"/>
              <a:t> EDUCATIVO</a:t>
            </a:r>
            <a:endParaRPr lang="es-ES_tradnl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71B-ED44-A691-530830661F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71B-ED44-A691-530830661FD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71B-ED44-A691-530830661FD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71B-ED44-A691-530830661FD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71B-ED44-A691-530830661FD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071B-ED44-A691-530830661FD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071B-ED44-A691-530830661F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'CONSOLIDADO Y GRAFICAS'!$V$4:$V$10</c:f>
              <c:strCache>
                <c:ptCount val="7"/>
                <c:pt idx="0">
                  <c:v>Preescolar</c:v>
                </c:pt>
                <c:pt idx="1">
                  <c:v>Básica primaria</c:v>
                </c:pt>
                <c:pt idx="2">
                  <c:v>Básica secundaria</c:v>
                </c:pt>
                <c:pt idx="3">
                  <c:v>Media</c:v>
                </c:pt>
                <c:pt idx="4">
                  <c:v>Técnico</c:v>
                </c:pt>
                <c:pt idx="5">
                  <c:v>Tecnólogo</c:v>
                </c:pt>
                <c:pt idx="6">
                  <c:v>Superior</c:v>
                </c:pt>
              </c:strCache>
            </c:strRef>
          </c:cat>
          <c:val>
            <c:numRef>
              <c:f>'CONSOLIDADO Y GRAFICAS'!$W$4:$W$10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71B-ED44-A691-530830661FD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b="1"/>
              <a:t>LUGAR DE PRESTAMO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835-6740-AC63-826ECB3FAF7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835-6740-AC63-826ECB3FAF7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835-6740-AC63-826ECB3FAF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'CONSOLIDADO Y GRAFICAS'!$V$21:$V$23</c:f>
              <c:strCache>
                <c:ptCount val="3"/>
                <c:pt idx="0">
                  <c:v>Sala</c:v>
                </c:pt>
                <c:pt idx="1">
                  <c:v>Aula</c:v>
                </c:pt>
                <c:pt idx="2">
                  <c:v>Externo</c:v>
                </c:pt>
              </c:strCache>
            </c:strRef>
          </c:cat>
          <c:val>
            <c:numRef>
              <c:f>'CONSOLIDADO Y GRAFICAS'!$W$21:$W$23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835-6740-AC63-826ECB3FAF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b="1"/>
              <a:t>COLECCIÓN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470-C849-A5FF-9594E2CF92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470-C849-A5FF-9594E2CF92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5470-C849-A5FF-9594E2CF92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5470-C849-A5FF-9594E2CF92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5470-C849-A5FF-9594E2CF92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5470-C849-A5FF-9594E2CF92B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5470-C849-A5FF-9594E2CF92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'CONSOLIDADO Y GRAFICAS'!$V$24:$V$30</c:f>
              <c:strCache>
                <c:ptCount val="7"/>
                <c:pt idx="0">
                  <c:v>Albúm</c:v>
                </c:pt>
                <c:pt idx="1">
                  <c:v>Cuento</c:v>
                </c:pt>
                <c:pt idx="2">
                  <c:v>Poesía</c:v>
                </c:pt>
                <c:pt idx="3">
                  <c:v>Historieta</c:v>
                </c:pt>
                <c:pt idx="4">
                  <c:v>Teatro</c:v>
                </c:pt>
                <c:pt idx="5">
                  <c:v>Novela</c:v>
                </c:pt>
                <c:pt idx="6">
                  <c:v>Leyenda y mitologia</c:v>
                </c:pt>
              </c:strCache>
            </c:strRef>
          </c:cat>
          <c:val>
            <c:numRef>
              <c:f>'CONSOLIDADO Y GRAFICAS'!$W$24:$W$30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470-C849-A5FF-9594E2CF92B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b="1"/>
              <a:t>LUGAR DE PRESTAMO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ECF9-AE41-B500-CD225FCA6CD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ECF9-AE41-B500-CD225FCA6CD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ECF9-AE41-B500-CD225FCA6CD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ECF9-AE41-B500-CD225FCA6CD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ECF9-AE41-B500-CD225FCA6CD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ECF9-AE41-B500-CD225FCA6CD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ECF9-AE41-B500-CD225FCA6CD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ECF9-AE41-B500-CD225FCA6CD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ECF9-AE41-B500-CD225FCA6CD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ECF9-AE41-B500-CD225FCA6C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'CONSOLIDADO Y GRAFICAS'!$W$11:$W$20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CF9-AE41-B500-CD225FCA6CD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b="1"/>
              <a:t>NIVEL</a:t>
            </a:r>
            <a:r>
              <a:rPr lang="es-ES_tradnl" b="1" baseline="0"/>
              <a:t> EDUCATIVO</a:t>
            </a:r>
            <a:endParaRPr lang="es-ES_tradnl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EC3-0E49-AB60-E2EAE5ABE8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EC3-0E49-AB60-E2EAE5ABE8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EC3-0E49-AB60-E2EAE5ABE8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EC3-0E49-AB60-E2EAE5ABE8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EC3-0E49-AB60-E2EAE5ABE8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EC3-0E49-AB60-E2EAE5ABE8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EC3-0E49-AB60-E2EAE5ABE80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'CONSOLIDADO Y GRAFICAS'!$Y$4:$Y$10</c:f>
              <c:strCache>
                <c:ptCount val="7"/>
                <c:pt idx="0">
                  <c:v>Preescolar</c:v>
                </c:pt>
                <c:pt idx="1">
                  <c:v>Básica primaria</c:v>
                </c:pt>
                <c:pt idx="2">
                  <c:v>Básica secundaria</c:v>
                </c:pt>
                <c:pt idx="3">
                  <c:v>Media</c:v>
                </c:pt>
                <c:pt idx="4">
                  <c:v>Técnico</c:v>
                </c:pt>
                <c:pt idx="5">
                  <c:v>Tecnólogo</c:v>
                </c:pt>
                <c:pt idx="6">
                  <c:v>Superior</c:v>
                </c:pt>
              </c:strCache>
            </c:strRef>
          </c:cat>
          <c:val>
            <c:numRef>
              <c:f>'CONSOLIDADO Y GRAFICAS'!$Z$4:$Z$10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EC3-0E49-AB60-E2EAE5ABE8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NIVEL ACADEMICO</a:t>
            </a:r>
            <a:r>
              <a:rPr lang="es-ES" baseline="0"/>
              <a:t> USUARIOS</a:t>
            </a:r>
            <a:endParaRPr lang="es-ES"/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4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1-AAEB-8744-B7BA-19D47BFFE1F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'CONSOLIDADO Y GRAFICAS'!$A$12:$A$18</c:f>
              <c:strCache>
                <c:ptCount val="7"/>
                <c:pt idx="0">
                  <c:v>Preescolar</c:v>
                </c:pt>
                <c:pt idx="1">
                  <c:v>Básica primaria</c:v>
                </c:pt>
                <c:pt idx="2">
                  <c:v>Básica secundaria</c:v>
                </c:pt>
                <c:pt idx="3">
                  <c:v>Media</c:v>
                </c:pt>
                <c:pt idx="4">
                  <c:v>Técnico</c:v>
                </c:pt>
                <c:pt idx="5">
                  <c:v>Tecnólogo</c:v>
                </c:pt>
                <c:pt idx="6">
                  <c:v>Superior</c:v>
                </c:pt>
              </c:strCache>
            </c:strRef>
          </c:cat>
          <c:val>
            <c:numRef>
              <c:f>'CONSOLIDADO Y GRAFICAS'!$B$12:$B$18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EB-8744-B7BA-19D47BFFE1F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0.69195273016796355"/>
          <c:y val="0.25736325212869521"/>
          <c:w val="0.29008703407683684"/>
          <c:h val="0.6791704558057003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b="1"/>
              <a:t>LUGAR DE PRESTAMO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E60-A64B-BDE4-55214C85F2B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E60-A64B-BDE4-55214C85F2B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E60-A64B-BDE4-55214C85F2B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'CONSOLIDADO Y GRAFICAS'!$Y$21:$Y$23</c:f>
              <c:strCache>
                <c:ptCount val="3"/>
                <c:pt idx="0">
                  <c:v>Sala</c:v>
                </c:pt>
                <c:pt idx="1">
                  <c:v>Aula</c:v>
                </c:pt>
                <c:pt idx="2">
                  <c:v>Externo</c:v>
                </c:pt>
              </c:strCache>
            </c:strRef>
          </c:cat>
          <c:val>
            <c:numRef>
              <c:f>'CONSOLIDADO Y GRAFICAS'!$Z$21:$Z$23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E60-A64B-BDE4-55214C85F2B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b="1"/>
              <a:t>COLECCIÓN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306-0340-8F8C-62EDD313DDA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306-0340-8F8C-62EDD313DDA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306-0340-8F8C-62EDD313DDA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306-0340-8F8C-62EDD313DDA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306-0340-8F8C-62EDD313DDA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306-0340-8F8C-62EDD313DDA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306-0340-8F8C-62EDD313DD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'CONSOLIDADO Y GRAFICAS'!$Y$24:$Y$30</c:f>
              <c:strCache>
                <c:ptCount val="7"/>
                <c:pt idx="0">
                  <c:v>Albúm</c:v>
                </c:pt>
                <c:pt idx="1">
                  <c:v>Cuento</c:v>
                </c:pt>
                <c:pt idx="2">
                  <c:v>Poesía</c:v>
                </c:pt>
                <c:pt idx="3">
                  <c:v>Historieta</c:v>
                </c:pt>
                <c:pt idx="4">
                  <c:v>Teatro</c:v>
                </c:pt>
                <c:pt idx="5">
                  <c:v>Novela</c:v>
                </c:pt>
                <c:pt idx="6">
                  <c:v>Leyenda y mitologia</c:v>
                </c:pt>
              </c:strCache>
            </c:strRef>
          </c:cat>
          <c:val>
            <c:numRef>
              <c:f>'CONSOLIDADO Y GRAFICAS'!$Z$24:$Z$30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306-0340-8F8C-62EDD313DD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b="1"/>
              <a:t>LUGAR DE PRESTAMO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65F-4940-BB93-A5CDE66DC7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65F-4940-BB93-A5CDE66DC7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65F-4940-BB93-A5CDE66DC72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65F-4940-BB93-A5CDE66DC72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65F-4940-BB93-A5CDE66DC72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65F-4940-BB93-A5CDE66DC72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765F-4940-BB93-A5CDE66DC72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65F-4940-BB93-A5CDE66DC72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65F-4940-BB93-A5CDE66DC723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765F-4940-BB93-A5CDE66DC7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'CONSOLIDADO Y GRAFICAS'!$Z$11:$Z$20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65F-4940-BB93-A5CDE66DC7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TIPO DE PRESTAMO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'CONSOLIDADO Y GRAFICAS'!$A$22:$A$24</c:f>
              <c:strCache>
                <c:ptCount val="3"/>
                <c:pt idx="0">
                  <c:v>Sala</c:v>
                </c:pt>
                <c:pt idx="1">
                  <c:v>Aula</c:v>
                </c:pt>
                <c:pt idx="2">
                  <c:v>Externo</c:v>
                </c:pt>
              </c:strCache>
            </c:strRef>
          </c:cat>
          <c:val>
            <c:numRef>
              <c:f>'CONSOLIDADO Y GRAFICAS'!$B$22:$B$24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6F-FA4E-AD52-7BDCCBBC3F7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AREA</a:t>
            </a:r>
            <a:r>
              <a:rPr lang="es-ES" baseline="0"/>
              <a:t> EL CONOCIMIENTO</a:t>
            </a:r>
            <a:endParaRPr lang="es-E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'CONSOLIDADO Y GRAFICAS'!$H$3:$H$12</c:f>
              <c:strCache>
                <c:ptCount val="10"/>
                <c:pt idx="0">
                  <c:v>1.Ciencias naturales y educación ambiental.</c:v>
                </c:pt>
                <c:pt idx="1">
                  <c:v>2.Ciencias sociales, historia, geografía, constitución política y democracia.</c:v>
                </c:pt>
                <c:pt idx="2">
                  <c:v>3.Educación artística y Cultural.</c:v>
                </c:pt>
                <c:pt idx="3">
                  <c:v>4.Educación ética y en valores humanos. </c:v>
                </c:pt>
                <c:pt idx="4">
                  <c:v>5.Educación física, recreación y deportes. </c:v>
                </c:pt>
                <c:pt idx="5">
                  <c:v>6.Educación religiosa. </c:v>
                </c:pt>
                <c:pt idx="6">
                  <c:v>7.Humanidades, lengua castellana e idiomas extranjeros. </c:v>
                </c:pt>
                <c:pt idx="7">
                  <c:v>8.Matemáticas y Fisica</c:v>
                </c:pt>
                <c:pt idx="8">
                  <c:v>9.Tecnología e informática</c:v>
                </c:pt>
                <c:pt idx="9">
                  <c:v>10.Otra</c:v>
                </c:pt>
              </c:strCache>
            </c:strRef>
          </c:cat>
          <c:val>
            <c:numRef>
              <c:f>'CONSOLIDADO Y GRAFICAS'!$I$3:$I$12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27-0D4B-8064-B9F200B0E92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2600576"/>
        <c:axId val="111104000"/>
      </c:barChart>
      <c:catAx>
        <c:axId val="92600576"/>
        <c:scaling>
          <c:orientation val="minMax"/>
        </c:scaling>
        <c:delete val="0"/>
        <c:axPos val="b"/>
        <c:majorGridlines/>
        <c:numFmt formatCode="General" sourceLinked="0"/>
        <c:majorTickMark val="none"/>
        <c:minorTickMark val="none"/>
        <c:tickLblPos val="nextTo"/>
        <c:crossAx val="111104000"/>
        <c:crosses val="autoZero"/>
        <c:auto val="1"/>
        <c:lblAlgn val="ctr"/>
        <c:lblOffset val="100"/>
        <c:noMultiLvlLbl val="0"/>
      </c:catAx>
      <c:valAx>
        <c:axId val="111104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926005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PRESTAMO Y DEVOLUCIÓN</a:t>
            </a:r>
            <a:r>
              <a:rPr lang="es-ES" baseline="0"/>
              <a:t> DE LIBROS</a:t>
            </a:r>
            <a:endParaRPr lang="es-E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'CONSOLIDADO Y GRAFICAS'!$A$27:$B$27</c:f>
              <c:strCache>
                <c:ptCount val="2"/>
                <c:pt idx="0">
                  <c:v>LIBROS PRESTADOS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'CONSOLIDADO Y GRAFICAS'!$A$29:$A$40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'CONSOLIDADO Y GRAFICAS'!$B$29:$B$41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8-7940-A061-2793B0AB196F}"/>
            </c:ext>
          </c:extLst>
        </c:ser>
        <c:ser>
          <c:idx val="1"/>
          <c:order val="1"/>
          <c:tx>
            <c:strRef>
              <c:f>'CONSOLIDADO Y GRAFICAS'!$D$27:$E$27</c:f>
              <c:strCache>
                <c:ptCount val="2"/>
                <c:pt idx="0">
                  <c:v>LIBROS DEVUELTOS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'CONSOLIDADO Y GRAFICAS'!$A$29:$A$40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'CONSOLIDADO Y GRAFICAS'!$E$29:$E$41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8-7940-A061-2793B0AB196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41958272"/>
        <c:axId val="641966464"/>
      </c:lineChart>
      <c:catAx>
        <c:axId val="64195827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crossAx val="641966464"/>
        <c:crosses val="autoZero"/>
        <c:auto val="1"/>
        <c:lblAlgn val="ctr"/>
        <c:lblOffset val="100"/>
        <c:noMultiLvlLbl val="0"/>
      </c:catAx>
      <c:valAx>
        <c:axId val="64196646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64195827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COLECCIÓN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1-0AD9-3747-8DCC-742266C70F47}"/>
              </c:ext>
            </c:extLst>
          </c:dPt>
          <c:dPt>
            <c:idx val="1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0AD9-3747-8DCC-742266C70F47}"/>
              </c:ext>
            </c:extLst>
          </c:dPt>
          <c:dPt>
            <c:idx val="2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0AD9-3747-8DCC-742266C70F47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0AD9-3747-8DCC-742266C70F47}"/>
              </c:ext>
            </c:extLst>
          </c:dPt>
          <c:dPt>
            <c:idx val="4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0AD9-3747-8DCC-742266C70F47}"/>
              </c:ext>
            </c:extLst>
          </c:dPt>
          <c:dPt>
            <c:idx val="5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B-0AD9-3747-8DCC-742266C70F47}"/>
              </c:ext>
            </c:extLst>
          </c:dPt>
          <c:dPt>
            <c:idx val="6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0AD9-3747-8DCC-742266C70F47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'CONSOLIDADO Y GRAFICAS'!$L$3:$L$9</c:f>
              <c:strCache>
                <c:ptCount val="7"/>
                <c:pt idx="0">
                  <c:v>Albúm</c:v>
                </c:pt>
                <c:pt idx="1">
                  <c:v>Cuento</c:v>
                </c:pt>
                <c:pt idx="2">
                  <c:v>Poesía</c:v>
                </c:pt>
                <c:pt idx="3">
                  <c:v>Historieta</c:v>
                </c:pt>
                <c:pt idx="4">
                  <c:v>Teatro</c:v>
                </c:pt>
                <c:pt idx="5">
                  <c:v>Novela</c:v>
                </c:pt>
                <c:pt idx="6">
                  <c:v>Leyenda y mitologia</c:v>
                </c:pt>
              </c:strCache>
            </c:strRef>
          </c:cat>
          <c:val>
            <c:numRef>
              <c:f>'CONSOLIDADO Y GRAFICAS'!$M$3:$M$9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AD9-3747-8DCC-742266C70F4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b="1"/>
              <a:t>NIVEL</a:t>
            </a:r>
            <a:r>
              <a:rPr lang="es-ES_tradnl" b="1" baseline="0"/>
              <a:t> EDUCATIVO</a:t>
            </a:r>
            <a:endParaRPr lang="es-ES_tradnl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246E-5447-8401-02C1BF88F4E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C78-48F3-9502-F5ECEB85A0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C78-48F3-9502-F5ECEB85A05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46E-5447-8401-02C1BF88F4E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46E-5447-8401-02C1BF88F4E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46E-5447-8401-02C1BF88F4E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46E-5447-8401-02C1BF88F4E4}"/>
              </c:ext>
            </c:extLst>
          </c:dPt>
          <c:dLbls>
            <c:dLbl>
              <c:idx val="0"/>
              <c:layout>
                <c:manualLayout>
                  <c:x val="-0.23076923076923078"/>
                  <c:y val="0.713376000623616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6E-5447-8401-02C1BF88F4E4}"/>
                </c:ext>
              </c:extLst>
            </c:dLbl>
            <c:dLbl>
              <c:idx val="3"/>
              <c:layout>
                <c:manualLayout>
                  <c:x val="0.38974358974358975"/>
                  <c:y val="0.640582531172227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6E-5447-8401-02C1BF88F4E4}"/>
                </c:ext>
              </c:extLst>
            </c:dLbl>
            <c:dLbl>
              <c:idx val="4"/>
              <c:layout>
                <c:manualLayout>
                  <c:x val="-0.24102564102564103"/>
                  <c:y val="2.18380408354168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6E-5447-8401-02C1BF88F4E4}"/>
                </c:ext>
              </c:extLst>
            </c:dLbl>
            <c:dLbl>
              <c:idx val="5"/>
              <c:layout>
                <c:manualLayout>
                  <c:x val="0.28205128205128205"/>
                  <c:y val="2.18380408354168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6E-5447-8401-02C1BF88F4E4}"/>
                </c:ext>
              </c:extLst>
            </c:dLbl>
            <c:dLbl>
              <c:idx val="6"/>
              <c:layout>
                <c:manualLayout>
                  <c:x val="-0.41025641025641024"/>
                  <c:y val="0.1310282450125009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6E-5447-8401-02C1BF88F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'CONSOLIDADO Y GRAFICAS'!$P$4:$P$10</c:f>
              <c:strCache>
                <c:ptCount val="7"/>
                <c:pt idx="0">
                  <c:v>Preescolar</c:v>
                </c:pt>
                <c:pt idx="1">
                  <c:v>Básica primaria</c:v>
                </c:pt>
                <c:pt idx="2">
                  <c:v>Básica secundaria</c:v>
                </c:pt>
                <c:pt idx="3">
                  <c:v>Media</c:v>
                </c:pt>
                <c:pt idx="4">
                  <c:v>Técnico</c:v>
                </c:pt>
                <c:pt idx="5">
                  <c:v>Tecnólogo</c:v>
                </c:pt>
                <c:pt idx="6">
                  <c:v>Superior</c:v>
                </c:pt>
              </c:strCache>
            </c:strRef>
          </c:cat>
          <c:val>
            <c:numRef>
              <c:f>'CONSOLIDADO Y GRAFICAS'!$Q$4:$Q$10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6E-5447-8401-02C1BF88F4E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b="1"/>
              <a:t>LUGAR DE PRESTAMO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6B5-984A-A94E-C2757FD2BD0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6B5-984A-A94E-C2757FD2BD0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6B5-984A-A94E-C2757FD2BD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'CONSOLIDADO Y GRAFICAS'!$P$21:$P$23</c:f>
              <c:strCache>
                <c:ptCount val="3"/>
                <c:pt idx="0">
                  <c:v>Sala</c:v>
                </c:pt>
                <c:pt idx="1">
                  <c:v>Aula</c:v>
                </c:pt>
                <c:pt idx="2">
                  <c:v>Externo</c:v>
                </c:pt>
              </c:strCache>
            </c:strRef>
          </c:cat>
          <c:val>
            <c:numRef>
              <c:f>'CONSOLIDADO Y GRAFICAS'!$Q$21:$Q$23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6B5-984A-A94E-C2757FD2BD0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 b="1"/>
              <a:t>COLECCIÓN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1A5-6E42-BBE7-A1D4D7AD4A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1A5-6E42-BBE7-A1D4D7AD4A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81A5-6E42-BBE7-A1D4D7AD4AB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D3F-40B9-B01A-752B904FEC3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D3F-40B9-B01A-752B904FEC3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D3F-40B9-B01A-752B904FEC3C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D3F-40B9-B01A-752B904FEC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'CONSOLIDADO Y GRAFICAS'!$P$24:$P$30</c:f>
              <c:strCache>
                <c:ptCount val="7"/>
                <c:pt idx="0">
                  <c:v>Albúm</c:v>
                </c:pt>
                <c:pt idx="1">
                  <c:v>Cuento</c:v>
                </c:pt>
                <c:pt idx="2">
                  <c:v>Poesía</c:v>
                </c:pt>
                <c:pt idx="3">
                  <c:v>Historieta</c:v>
                </c:pt>
                <c:pt idx="4">
                  <c:v>Teatro</c:v>
                </c:pt>
                <c:pt idx="5">
                  <c:v>Novela</c:v>
                </c:pt>
                <c:pt idx="6">
                  <c:v>Leyenda y mitologia</c:v>
                </c:pt>
              </c:strCache>
            </c:strRef>
          </c:cat>
          <c:val>
            <c:numRef>
              <c:f>'CONSOLIDADO Y GRAFICAS'!$Q$24:$Q$30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1A5-6E42-BBE7-A1D4D7AD4A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33337</xdr:rowOff>
    </xdr:from>
    <xdr:to>
      <xdr:col>6</xdr:col>
      <xdr:colOff>819150</xdr:colOff>
      <xdr:row>8</xdr:row>
      <xdr:rowOff>38100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3457DB04-A180-CD45-9AE5-F628705AEB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133350</xdr:colOff>
      <xdr:row>8</xdr:row>
      <xdr:rowOff>136072</xdr:rowOff>
    </xdr:from>
    <xdr:to>
      <xdr:col>6</xdr:col>
      <xdr:colOff>825499</xdr:colOff>
      <xdr:row>18</xdr:row>
      <xdr:rowOff>57150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5B1843A6-6480-A44F-8C74-FACA59770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38100</xdr:colOff>
      <xdr:row>19</xdr:row>
      <xdr:rowOff>19050</xdr:rowOff>
    </xdr:from>
    <xdr:to>
      <xdr:col>6</xdr:col>
      <xdr:colOff>1390650</xdr:colOff>
      <xdr:row>25</xdr:row>
      <xdr:rowOff>76200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F63088C7-B03B-CE45-BB80-A7614F7111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38100</xdr:colOff>
      <xdr:row>13</xdr:row>
      <xdr:rowOff>57151</xdr:rowOff>
    </xdr:from>
    <xdr:to>
      <xdr:col>9</xdr:col>
      <xdr:colOff>3175</xdr:colOff>
      <xdr:row>25</xdr:row>
      <xdr:rowOff>152401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A1E6E43-B841-824A-ACEA-98FB97FBF7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133351</xdr:colOff>
      <xdr:row>25</xdr:row>
      <xdr:rowOff>212724</xdr:rowOff>
    </xdr:from>
    <xdr:to>
      <xdr:col>11</xdr:col>
      <xdr:colOff>0</xdr:colOff>
      <xdr:row>40</xdr:row>
      <xdr:rowOff>184150</xdr:rowOff>
    </xdr:to>
    <xdr:graphicFrame macro="">
      <xdr:nvGraphicFramePr>
        <xdr:cNvPr id="6" name="6 Gráfico">
          <a:extLst>
            <a:ext uri="{FF2B5EF4-FFF2-40B4-BE49-F238E27FC236}">
              <a16:creationId xmlns:a16="http://schemas.microsoft.com/office/drawing/2014/main" id="{08890FD5-B12A-D444-BA10-AD141B9CF6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111125</xdr:colOff>
      <xdr:row>9</xdr:row>
      <xdr:rowOff>238124</xdr:rowOff>
    </xdr:from>
    <xdr:to>
      <xdr:col>13</xdr:col>
      <xdr:colOff>0</xdr:colOff>
      <xdr:row>22</xdr:row>
      <xdr:rowOff>47625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7AB81557-7129-4342-A00F-3F09386CF8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809626</xdr:colOff>
      <xdr:row>33</xdr:row>
      <xdr:rowOff>1588</xdr:rowOff>
    </xdr:from>
    <xdr:to>
      <xdr:col>15</xdr:col>
      <xdr:colOff>238125</xdr:colOff>
      <xdr:row>41</xdr:row>
      <xdr:rowOff>79375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C595326-C127-A648-9B98-24AFD0BB1A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809625</xdr:colOff>
      <xdr:row>41</xdr:row>
      <xdr:rowOff>95250</xdr:rowOff>
    </xdr:from>
    <xdr:to>
      <xdr:col>15</xdr:col>
      <xdr:colOff>238125</xdr:colOff>
      <xdr:row>49</xdr:row>
      <xdr:rowOff>188912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282BAD0F-12CD-254F-AC83-19884D548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254000</xdr:colOff>
      <xdr:row>33</xdr:row>
      <xdr:rowOff>0</xdr:rowOff>
    </xdr:from>
    <xdr:to>
      <xdr:col>16</xdr:col>
      <xdr:colOff>809625</xdr:colOff>
      <xdr:row>49</xdr:row>
      <xdr:rowOff>190500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D4C90456-04C3-244F-AF09-9CFBD4423F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809625</xdr:colOff>
      <xdr:row>49</xdr:row>
      <xdr:rowOff>190500</xdr:rowOff>
    </xdr:from>
    <xdr:to>
      <xdr:col>17</xdr:col>
      <xdr:colOff>0</xdr:colOff>
      <xdr:row>58</xdr:row>
      <xdr:rowOff>77787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D3F36B70-B4D8-AC45-BCBC-325DB28DF3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809626</xdr:colOff>
      <xdr:row>33</xdr:row>
      <xdr:rowOff>1588</xdr:rowOff>
    </xdr:from>
    <xdr:to>
      <xdr:col>18</xdr:col>
      <xdr:colOff>238125</xdr:colOff>
      <xdr:row>41</xdr:row>
      <xdr:rowOff>79375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8B459F91-A906-2349-93F7-FDA46E58C4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</xdr:col>
      <xdr:colOff>809625</xdr:colOff>
      <xdr:row>41</xdr:row>
      <xdr:rowOff>95250</xdr:rowOff>
    </xdr:from>
    <xdr:to>
      <xdr:col>18</xdr:col>
      <xdr:colOff>238125</xdr:colOff>
      <xdr:row>49</xdr:row>
      <xdr:rowOff>188912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B4D67063-2D2B-BD47-B361-85445CE4B7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18</xdr:col>
      <xdr:colOff>254000</xdr:colOff>
      <xdr:row>33</xdr:row>
      <xdr:rowOff>0</xdr:rowOff>
    </xdr:from>
    <xdr:to>
      <xdr:col>19</xdr:col>
      <xdr:colOff>809625</xdr:colOff>
      <xdr:row>49</xdr:row>
      <xdr:rowOff>190500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274F050D-45DC-B84F-9248-4BFD7FF334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</xdr:col>
      <xdr:colOff>809625</xdr:colOff>
      <xdr:row>49</xdr:row>
      <xdr:rowOff>190500</xdr:rowOff>
    </xdr:from>
    <xdr:to>
      <xdr:col>20</xdr:col>
      <xdr:colOff>0</xdr:colOff>
      <xdr:row>58</xdr:row>
      <xdr:rowOff>77787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82D008B9-848F-D84C-98B4-51C2B8ED5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19</xdr:col>
      <xdr:colOff>809626</xdr:colOff>
      <xdr:row>33</xdr:row>
      <xdr:rowOff>1588</xdr:rowOff>
    </xdr:from>
    <xdr:to>
      <xdr:col>21</xdr:col>
      <xdr:colOff>238125</xdr:colOff>
      <xdr:row>41</xdr:row>
      <xdr:rowOff>79375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865228C6-3F7F-814F-8AE9-0C84D99E9D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19</xdr:col>
      <xdr:colOff>809625</xdr:colOff>
      <xdr:row>41</xdr:row>
      <xdr:rowOff>95250</xdr:rowOff>
    </xdr:from>
    <xdr:to>
      <xdr:col>21</xdr:col>
      <xdr:colOff>238125</xdr:colOff>
      <xdr:row>49</xdr:row>
      <xdr:rowOff>188912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A5846EAF-0448-0542-B882-7408C1C70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21</xdr:col>
      <xdr:colOff>254000</xdr:colOff>
      <xdr:row>33</xdr:row>
      <xdr:rowOff>0</xdr:rowOff>
    </xdr:from>
    <xdr:to>
      <xdr:col>22</xdr:col>
      <xdr:colOff>809625</xdr:colOff>
      <xdr:row>49</xdr:row>
      <xdr:rowOff>190500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839DEF45-40DF-4E40-9C21-A4E7421E52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19</xdr:col>
      <xdr:colOff>809625</xdr:colOff>
      <xdr:row>49</xdr:row>
      <xdr:rowOff>190500</xdr:rowOff>
    </xdr:from>
    <xdr:to>
      <xdr:col>23</xdr:col>
      <xdr:colOff>0</xdr:colOff>
      <xdr:row>58</xdr:row>
      <xdr:rowOff>77787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738AC323-4688-C349-AE1D-C799698189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22</xdr:col>
      <xdr:colOff>809626</xdr:colOff>
      <xdr:row>33</xdr:row>
      <xdr:rowOff>1588</xdr:rowOff>
    </xdr:from>
    <xdr:to>
      <xdr:col>24</xdr:col>
      <xdr:colOff>238125</xdr:colOff>
      <xdr:row>41</xdr:row>
      <xdr:rowOff>79375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7D0C9D4D-DECE-3B4A-B94D-7FC861F5B8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22</xdr:col>
      <xdr:colOff>809625</xdr:colOff>
      <xdr:row>41</xdr:row>
      <xdr:rowOff>95250</xdr:rowOff>
    </xdr:from>
    <xdr:to>
      <xdr:col>24</xdr:col>
      <xdr:colOff>238125</xdr:colOff>
      <xdr:row>49</xdr:row>
      <xdr:rowOff>188912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39F7719E-AB25-E842-A3B7-AE37211357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24</xdr:col>
      <xdr:colOff>254000</xdr:colOff>
      <xdr:row>33</xdr:row>
      <xdr:rowOff>0</xdr:rowOff>
    </xdr:from>
    <xdr:to>
      <xdr:col>25</xdr:col>
      <xdr:colOff>809625</xdr:colOff>
      <xdr:row>49</xdr:row>
      <xdr:rowOff>190500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6A991F22-3171-A84F-BFB4-48C3694C1A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22</xdr:col>
      <xdr:colOff>809625</xdr:colOff>
      <xdr:row>49</xdr:row>
      <xdr:rowOff>190500</xdr:rowOff>
    </xdr:from>
    <xdr:to>
      <xdr:col>26</xdr:col>
      <xdr:colOff>0</xdr:colOff>
      <xdr:row>58</xdr:row>
      <xdr:rowOff>77787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DA49C1B7-680A-C341-A745-94B5BF56BE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C755F-3843-7F47-95C1-114A6E9C1A3F}">
  <dimension ref="A1:R1001"/>
  <sheetViews>
    <sheetView tabSelected="1" topLeftCell="K987" workbookViewId="0">
      <selection activeCell="R991" sqref="R991"/>
    </sheetView>
  </sheetViews>
  <sheetFormatPr defaultColWidth="11" defaultRowHeight="15.95"/>
  <cols>
    <col min="1" max="1" width="17.125" customWidth="1"/>
    <col min="2" max="2" width="16.875" customWidth="1"/>
    <col min="3" max="3" width="36.875" customWidth="1"/>
    <col min="4" max="4" width="35.125" customWidth="1"/>
    <col min="6" max="6" width="43.625" customWidth="1"/>
    <col min="7" max="7" width="20.125" customWidth="1"/>
    <col min="8" max="8" width="42.875" customWidth="1"/>
    <col min="9" max="9" width="11.125" customWidth="1"/>
    <col min="16" max="16" width="16.875" customWidth="1"/>
    <col min="18" max="18" width="51.875" customWidth="1"/>
  </cols>
  <sheetData>
    <row r="1" spans="1:18" ht="17.100000000000001" thickBot="1">
      <c r="A1" s="1"/>
      <c r="B1" s="2"/>
      <c r="C1" s="2"/>
      <c r="D1" s="2"/>
      <c r="E1" s="2"/>
      <c r="F1" s="2"/>
      <c r="G1" s="2"/>
      <c r="H1" s="2"/>
      <c r="I1" s="2"/>
      <c r="J1" s="69" t="s">
        <v>0</v>
      </c>
      <c r="K1" s="70"/>
      <c r="L1" s="71"/>
      <c r="M1" s="72" t="s">
        <v>1</v>
      </c>
      <c r="N1" s="70"/>
      <c r="O1" s="71"/>
      <c r="P1" s="2"/>
      <c r="Q1" s="2"/>
      <c r="R1" s="2"/>
    </row>
    <row r="2" spans="1:18" ht="33" thickBot="1">
      <c r="A2" s="3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3" t="s">
        <v>11</v>
      </c>
      <c r="K2" s="5" t="s">
        <v>12</v>
      </c>
      <c r="L2" s="5" t="s">
        <v>13</v>
      </c>
      <c r="M2" s="3" t="s">
        <v>14</v>
      </c>
      <c r="N2" s="6" t="s">
        <v>15</v>
      </c>
      <c r="O2" s="6" t="s">
        <v>16</v>
      </c>
      <c r="P2" s="4" t="s">
        <v>17</v>
      </c>
      <c r="Q2" s="4" t="s">
        <v>18</v>
      </c>
      <c r="R2" s="7" t="s">
        <v>19</v>
      </c>
    </row>
    <row r="3" spans="1:18" ht="30" customHeight="1">
      <c r="A3" s="46"/>
      <c r="B3" s="46"/>
      <c r="C3" s="46"/>
      <c r="D3" s="46"/>
      <c r="E3" s="46"/>
      <c r="F3" s="46"/>
      <c r="G3" s="46"/>
      <c r="H3" s="8"/>
      <c r="I3" s="8"/>
      <c r="J3" s="8"/>
      <c r="K3" s="9"/>
      <c r="L3" s="9"/>
      <c r="M3" s="8"/>
      <c r="N3" s="9"/>
      <c r="O3" s="9"/>
      <c r="P3" s="60" t="str">
        <f>IF(Q3="SI","ENTREGADO",IF('CONSOLIDADO Y GRAFICAS'!AB3="","",(IF('CONSOLIDADO Y GRAFICAS'!AB3&lt;='CONSOLIDADO Y GRAFICAS'!AC3,"FALTA ENTREGA","PENDIENTE"))))</f>
        <v/>
      </c>
      <c r="Q3" s="54"/>
      <c r="R3" s="47"/>
    </row>
    <row r="4" spans="1:18" ht="30" customHeight="1">
      <c r="A4" s="16"/>
      <c r="B4" s="16"/>
      <c r="C4" s="16"/>
      <c r="D4" s="16"/>
      <c r="E4" s="16"/>
      <c r="F4" s="16"/>
      <c r="G4" s="16"/>
      <c r="H4" s="10"/>
      <c r="I4" s="10"/>
      <c r="J4" s="10"/>
      <c r="K4" s="11"/>
      <c r="L4" s="11"/>
      <c r="M4" s="10"/>
      <c r="N4" s="11"/>
      <c r="O4" s="11"/>
      <c r="P4" s="61" t="str">
        <f>IF(Q4="SI","ENTREGADO",IF('CONSOLIDADO Y GRAFICAS'!AB4="","",(IF('CONSOLIDADO Y GRAFICAS'!AB4&lt;='CONSOLIDADO Y GRAFICAS'!AC4,"FALTA ENTREGA","PENDIENTE"))))</f>
        <v/>
      </c>
      <c r="Q4" s="55"/>
      <c r="R4" s="48"/>
    </row>
    <row r="5" spans="1:18" ht="30" customHeight="1">
      <c r="A5" s="12"/>
      <c r="B5" s="12"/>
      <c r="C5" s="12"/>
      <c r="D5" s="12"/>
      <c r="E5" s="12"/>
      <c r="F5" s="12"/>
      <c r="G5" s="12"/>
      <c r="H5" s="12"/>
      <c r="I5" s="12"/>
      <c r="J5" s="12"/>
      <c r="K5" s="13"/>
      <c r="L5" s="13"/>
      <c r="M5" s="12"/>
      <c r="N5" s="13"/>
      <c r="O5" s="13"/>
      <c r="P5" s="61" t="str">
        <f>IF(Q5="SI","ENTREGADO",IF('CONSOLIDADO Y GRAFICAS'!AB5="","",(IF('CONSOLIDADO Y GRAFICAS'!AB5&lt;='CONSOLIDADO Y GRAFICAS'!AC5,"FALTA ENTREGA","PENDIENTE"))))</f>
        <v/>
      </c>
      <c r="Q5" s="56"/>
      <c r="R5" s="49"/>
    </row>
    <row r="6" spans="1:18" ht="30" customHeight="1">
      <c r="A6" s="16"/>
      <c r="B6" s="16"/>
      <c r="C6" s="16"/>
      <c r="D6" s="16"/>
      <c r="E6" s="16"/>
      <c r="F6" s="16"/>
      <c r="G6" s="16"/>
      <c r="H6" s="10"/>
      <c r="I6" s="10"/>
      <c r="J6" s="10"/>
      <c r="K6" s="11"/>
      <c r="L6" s="11"/>
      <c r="M6" s="10"/>
      <c r="N6" s="11"/>
      <c r="O6" s="11"/>
      <c r="P6" s="61" t="str">
        <f>IF(Q6="SI","ENTREGADO",IF('CONSOLIDADO Y GRAFICAS'!AB6="","",(IF('CONSOLIDADO Y GRAFICAS'!AB6&lt;='CONSOLIDADO Y GRAFICAS'!AC6,"FALTA ENTREGA","PENDIENTE"))))</f>
        <v/>
      </c>
      <c r="Q6" s="55"/>
      <c r="R6" s="48"/>
    </row>
    <row r="7" spans="1:18" ht="30" customHeight="1">
      <c r="A7" s="12"/>
      <c r="B7" s="12"/>
      <c r="C7" s="12"/>
      <c r="D7" s="12"/>
      <c r="E7" s="12"/>
      <c r="F7" s="12"/>
      <c r="G7" s="12"/>
      <c r="H7" s="14"/>
      <c r="I7" s="14"/>
      <c r="J7" s="14"/>
      <c r="K7" s="15"/>
      <c r="L7" s="15"/>
      <c r="M7" s="14"/>
      <c r="N7" s="15"/>
      <c r="O7" s="15"/>
      <c r="P7" s="61" t="str">
        <f>IF(Q7="SI","ENTREGADO",IF('CONSOLIDADO Y GRAFICAS'!AB7="","",(IF('CONSOLIDADO Y GRAFICAS'!AB7&lt;='CONSOLIDADO Y GRAFICAS'!AC7,"FALTA ENTREGA","PENDIENTE"))))</f>
        <v/>
      </c>
      <c r="Q7" s="57"/>
      <c r="R7" s="50"/>
    </row>
    <row r="8" spans="1:18" ht="30" customHeight="1">
      <c r="A8" s="16"/>
      <c r="B8" s="16"/>
      <c r="C8" s="16"/>
      <c r="D8" s="16"/>
      <c r="E8" s="16"/>
      <c r="F8" s="16"/>
      <c r="G8" s="16"/>
      <c r="H8" s="16"/>
      <c r="I8" s="16"/>
      <c r="J8" s="16"/>
      <c r="K8" s="17"/>
      <c r="L8" s="17"/>
      <c r="M8" s="16"/>
      <c r="N8" s="17"/>
      <c r="O8" s="17"/>
      <c r="P8" s="61" t="str">
        <f>IF(Q8="SI","ENTREGADO",IF('CONSOLIDADO Y GRAFICAS'!AB8="","",(IF('CONSOLIDADO Y GRAFICAS'!AB8&lt;='CONSOLIDADO Y GRAFICAS'!AC8,"FALTA ENTREGA","PENDIENTE"))))</f>
        <v/>
      </c>
      <c r="Q8" s="58"/>
      <c r="R8" s="51"/>
    </row>
    <row r="9" spans="1:18" ht="30" customHeight="1">
      <c r="A9" s="12"/>
      <c r="B9" s="12"/>
      <c r="C9" s="12"/>
      <c r="D9" s="12"/>
      <c r="E9" s="12"/>
      <c r="F9" s="12"/>
      <c r="G9" s="12"/>
      <c r="H9" s="14"/>
      <c r="I9" s="14"/>
      <c r="J9" s="14"/>
      <c r="K9" s="15"/>
      <c r="L9" s="15"/>
      <c r="M9" s="14"/>
      <c r="N9" s="15"/>
      <c r="O9" s="15"/>
      <c r="P9" s="61" t="str">
        <f>IF(Q9="SI","ENTREGADO",IF('CONSOLIDADO Y GRAFICAS'!AB9="","",(IF('CONSOLIDADO Y GRAFICAS'!AB9&lt;='CONSOLIDADO Y GRAFICAS'!AC9,"FALTA ENTREGA","PENDIENTE"))))</f>
        <v/>
      </c>
      <c r="Q9" s="57"/>
      <c r="R9" s="50"/>
    </row>
    <row r="10" spans="1:18" ht="30" customHeight="1">
      <c r="A10" s="16"/>
      <c r="B10" s="16"/>
      <c r="C10" s="16"/>
      <c r="D10" s="16"/>
      <c r="E10" s="16"/>
      <c r="F10" s="16"/>
      <c r="G10" s="16"/>
      <c r="H10" s="10"/>
      <c r="I10" s="10"/>
      <c r="J10" s="10"/>
      <c r="K10" s="11"/>
      <c r="L10" s="11"/>
      <c r="M10" s="10"/>
      <c r="N10" s="11"/>
      <c r="O10" s="11"/>
      <c r="P10" s="61" t="str">
        <f>IF(Q10="SI","ENTREGADO",IF('CONSOLIDADO Y GRAFICAS'!AB10="","",(IF('CONSOLIDADO Y GRAFICAS'!AB10&lt;='CONSOLIDADO Y GRAFICAS'!AC10,"FALTA ENTREGA","PENDIENTE"))))</f>
        <v/>
      </c>
      <c r="Q10" s="55"/>
      <c r="R10" s="48"/>
    </row>
    <row r="11" spans="1:18" ht="30" customHeight="1">
      <c r="A11" s="12"/>
      <c r="B11" s="12"/>
      <c r="C11" s="12"/>
      <c r="D11" s="12"/>
      <c r="E11" s="12"/>
      <c r="F11" s="12"/>
      <c r="G11" s="12"/>
      <c r="H11" s="14"/>
      <c r="I11" s="14"/>
      <c r="J11" s="14"/>
      <c r="K11" s="15"/>
      <c r="L11" s="15"/>
      <c r="M11" s="14"/>
      <c r="N11" s="15"/>
      <c r="O11" s="15"/>
      <c r="P11" s="61" t="str">
        <f>IF(Q11="SI","ENTREGADO",IF('CONSOLIDADO Y GRAFICAS'!AB11="","",(IF('CONSOLIDADO Y GRAFICAS'!AB11&lt;='CONSOLIDADO Y GRAFICAS'!AC11,"FALTA ENTREGA","PENDIENTE"))))</f>
        <v/>
      </c>
      <c r="Q11" s="57"/>
      <c r="R11" s="50"/>
    </row>
    <row r="12" spans="1:18" ht="30" customHeight="1">
      <c r="A12" s="16"/>
      <c r="B12" s="16"/>
      <c r="C12" s="16"/>
      <c r="D12" s="16"/>
      <c r="E12" s="16"/>
      <c r="F12" s="16"/>
      <c r="G12" s="16"/>
      <c r="H12" s="10"/>
      <c r="I12" s="10"/>
      <c r="J12" s="10"/>
      <c r="K12" s="11"/>
      <c r="L12" s="11"/>
      <c r="M12" s="10"/>
      <c r="N12" s="11"/>
      <c r="O12" s="11"/>
      <c r="P12" s="61" t="str">
        <f>IF(Q12="SI","ENTREGADO",IF('CONSOLIDADO Y GRAFICAS'!AB12="","",(IF('CONSOLIDADO Y GRAFICAS'!AB12&lt;='CONSOLIDADO Y GRAFICAS'!AC12,"FALTA ENTREGA","PENDIENTE"))))</f>
        <v/>
      </c>
      <c r="Q12" s="55"/>
      <c r="R12" s="48"/>
    </row>
    <row r="13" spans="1:18" ht="30" customHeight="1">
      <c r="A13" s="12"/>
      <c r="B13" s="12"/>
      <c r="C13" s="12"/>
      <c r="D13" s="12"/>
      <c r="E13" s="12"/>
      <c r="F13" s="12"/>
      <c r="G13" s="12"/>
      <c r="H13" s="14"/>
      <c r="I13" s="14"/>
      <c r="J13" s="14"/>
      <c r="K13" s="15"/>
      <c r="L13" s="15"/>
      <c r="M13" s="14"/>
      <c r="N13" s="15"/>
      <c r="O13" s="15"/>
      <c r="P13" s="61" t="str">
        <f>IF(Q13="SI","ENTREGADO",IF('CONSOLIDADO Y GRAFICAS'!AB13="","",(IF('CONSOLIDADO Y GRAFICAS'!AB13&lt;='CONSOLIDADO Y GRAFICAS'!AC13,"FALTA ENTREGA","PENDIENTE"))))</f>
        <v/>
      </c>
      <c r="Q13" s="57"/>
      <c r="R13" s="50"/>
    </row>
    <row r="14" spans="1:18" ht="30" customHeight="1">
      <c r="A14" s="16"/>
      <c r="B14" s="16"/>
      <c r="C14" s="16"/>
      <c r="D14" s="16"/>
      <c r="E14" s="16"/>
      <c r="F14" s="16"/>
      <c r="G14" s="16"/>
      <c r="H14" s="10"/>
      <c r="I14" s="10"/>
      <c r="J14" s="10"/>
      <c r="K14" s="11"/>
      <c r="L14" s="11"/>
      <c r="M14" s="10"/>
      <c r="N14" s="11"/>
      <c r="O14" s="11"/>
      <c r="P14" s="61" t="str">
        <f>IF(Q14="SI","ENTREGADO",IF('CONSOLIDADO Y GRAFICAS'!AB14="","",(IF('CONSOLIDADO Y GRAFICAS'!AB14&lt;='CONSOLIDADO Y GRAFICAS'!AC14,"FALTA ENTREGA","PENDIENTE"))))</f>
        <v/>
      </c>
      <c r="Q14" s="55"/>
      <c r="R14" s="48"/>
    </row>
    <row r="15" spans="1:18" ht="30" customHeight="1">
      <c r="A15" s="12"/>
      <c r="B15" s="12"/>
      <c r="C15" s="12"/>
      <c r="D15" s="12"/>
      <c r="E15" s="12"/>
      <c r="F15" s="12"/>
      <c r="G15" s="12"/>
      <c r="H15" s="14"/>
      <c r="I15" s="14"/>
      <c r="J15" s="14"/>
      <c r="K15" s="15"/>
      <c r="L15" s="15"/>
      <c r="M15" s="14"/>
      <c r="N15" s="15"/>
      <c r="O15" s="15"/>
      <c r="P15" s="61" t="str">
        <f>IF(Q15="SI","ENTREGADO",IF('CONSOLIDADO Y GRAFICAS'!AB15="","",(IF('CONSOLIDADO Y GRAFICAS'!AB15&lt;='CONSOLIDADO Y GRAFICAS'!AC15,"FALTA ENTREGA","PENDIENTE"))))</f>
        <v/>
      </c>
      <c r="Q15" s="57"/>
      <c r="R15" s="50"/>
    </row>
    <row r="16" spans="1:18" ht="30" customHeight="1">
      <c r="A16" s="16"/>
      <c r="B16" s="16"/>
      <c r="C16" s="16"/>
      <c r="D16" s="16"/>
      <c r="E16" s="16"/>
      <c r="F16" s="16"/>
      <c r="G16" s="16"/>
      <c r="H16" s="10"/>
      <c r="I16" s="10"/>
      <c r="J16" s="10"/>
      <c r="K16" s="11"/>
      <c r="L16" s="11"/>
      <c r="M16" s="10"/>
      <c r="N16" s="11"/>
      <c r="O16" s="11"/>
      <c r="P16" s="61" t="str">
        <f>IF(Q16="SI","ENTREGADO",IF('CONSOLIDADO Y GRAFICAS'!AB16="","",(IF('CONSOLIDADO Y GRAFICAS'!AB16&lt;='CONSOLIDADO Y GRAFICAS'!AC16,"FALTA ENTREGA","PENDIENTE"))))</f>
        <v/>
      </c>
      <c r="Q16" s="55"/>
      <c r="R16" s="48"/>
    </row>
    <row r="17" spans="1:18" ht="30" customHeight="1">
      <c r="A17" s="12"/>
      <c r="B17" s="12"/>
      <c r="C17" s="12"/>
      <c r="D17" s="12"/>
      <c r="E17" s="12"/>
      <c r="F17" s="12"/>
      <c r="G17" s="12"/>
      <c r="H17" s="14"/>
      <c r="I17" s="14"/>
      <c r="J17" s="14"/>
      <c r="K17" s="15"/>
      <c r="L17" s="15"/>
      <c r="M17" s="14"/>
      <c r="N17" s="15"/>
      <c r="O17" s="15"/>
      <c r="P17" s="61" t="str">
        <f>IF(Q17="SI","ENTREGADO",IF('CONSOLIDADO Y GRAFICAS'!AB17="","",(IF('CONSOLIDADO Y GRAFICAS'!AB17&lt;='CONSOLIDADO Y GRAFICAS'!AC17,"FALTA ENTREGA","PENDIENTE"))))</f>
        <v/>
      </c>
      <c r="Q17" s="57"/>
      <c r="R17" s="50"/>
    </row>
    <row r="18" spans="1:18" ht="30" customHeight="1">
      <c r="A18" s="16"/>
      <c r="B18" s="16"/>
      <c r="C18" s="16"/>
      <c r="D18" s="16"/>
      <c r="E18" s="16"/>
      <c r="F18" s="16"/>
      <c r="G18" s="16"/>
      <c r="H18" s="10"/>
      <c r="I18" s="10"/>
      <c r="J18" s="10"/>
      <c r="K18" s="11"/>
      <c r="L18" s="11"/>
      <c r="M18" s="10"/>
      <c r="N18" s="11"/>
      <c r="O18" s="11"/>
      <c r="P18" s="61" t="str">
        <f>IF(Q18="SI","ENTREGADO",IF('CONSOLIDADO Y GRAFICAS'!AB18="","",(IF('CONSOLIDADO Y GRAFICAS'!AB18&lt;='CONSOLIDADO Y GRAFICAS'!AC18,"FALTA ENTREGA","PENDIENTE"))))</f>
        <v/>
      </c>
      <c r="Q18" s="55"/>
      <c r="R18" s="48"/>
    </row>
    <row r="19" spans="1:18" ht="30" customHeight="1">
      <c r="A19" s="12"/>
      <c r="B19" s="12"/>
      <c r="C19" s="12"/>
      <c r="D19" s="12"/>
      <c r="E19" s="12"/>
      <c r="F19" s="12"/>
      <c r="G19" s="12"/>
      <c r="H19" s="14"/>
      <c r="I19" s="14"/>
      <c r="J19" s="14"/>
      <c r="K19" s="15"/>
      <c r="L19" s="15"/>
      <c r="M19" s="14"/>
      <c r="N19" s="15"/>
      <c r="O19" s="15"/>
      <c r="P19" s="61" t="str">
        <f>IF(Q19="SI","ENTREGADO",IF('CONSOLIDADO Y GRAFICAS'!AB19="","",(IF('CONSOLIDADO Y GRAFICAS'!AB19&lt;='CONSOLIDADO Y GRAFICAS'!AC19,"FALTA ENTREGA","PENDIENTE"))))</f>
        <v/>
      </c>
      <c r="Q19" s="57"/>
      <c r="R19" s="50"/>
    </row>
    <row r="20" spans="1:18" ht="30" customHeight="1">
      <c r="A20" s="16"/>
      <c r="B20" s="16"/>
      <c r="C20" s="16"/>
      <c r="D20" s="16"/>
      <c r="E20" s="16"/>
      <c r="F20" s="16"/>
      <c r="G20" s="16"/>
      <c r="H20" s="10"/>
      <c r="I20" s="10"/>
      <c r="J20" s="10"/>
      <c r="K20" s="11"/>
      <c r="L20" s="11"/>
      <c r="M20" s="10"/>
      <c r="N20" s="11"/>
      <c r="O20" s="11"/>
      <c r="P20" s="61" t="str">
        <f>IF(Q20="SI","ENTREGADO",IF('CONSOLIDADO Y GRAFICAS'!AB20="","",(IF('CONSOLIDADO Y GRAFICAS'!AB20&lt;='CONSOLIDADO Y GRAFICAS'!AC20,"FALTA ENTREGA","PENDIENTE"))))</f>
        <v/>
      </c>
      <c r="Q20" s="55"/>
      <c r="R20" s="48"/>
    </row>
    <row r="21" spans="1:18" ht="30" customHeight="1">
      <c r="A21" s="12"/>
      <c r="B21" s="12"/>
      <c r="C21" s="12"/>
      <c r="D21" s="12"/>
      <c r="E21" s="12"/>
      <c r="F21" s="12"/>
      <c r="G21" s="12"/>
      <c r="H21" s="14"/>
      <c r="I21" s="14"/>
      <c r="J21" s="14"/>
      <c r="K21" s="15"/>
      <c r="L21" s="15"/>
      <c r="M21" s="14"/>
      <c r="N21" s="15"/>
      <c r="O21" s="15"/>
      <c r="P21" s="61" t="str">
        <f>IF(Q21="SI","ENTREGADO",IF('CONSOLIDADO Y GRAFICAS'!AB21="","",(IF('CONSOLIDADO Y GRAFICAS'!AB21&lt;='CONSOLIDADO Y GRAFICAS'!AC21,"FALTA ENTREGA","PENDIENTE"))))</f>
        <v/>
      </c>
      <c r="Q21" s="57"/>
      <c r="R21" s="50"/>
    </row>
    <row r="22" spans="1:18" ht="30" customHeight="1">
      <c r="A22" s="16"/>
      <c r="B22" s="16"/>
      <c r="C22" s="16"/>
      <c r="D22" s="16"/>
      <c r="E22" s="16"/>
      <c r="F22" s="16"/>
      <c r="G22" s="16"/>
      <c r="H22" s="10"/>
      <c r="I22" s="10"/>
      <c r="J22" s="10"/>
      <c r="K22" s="11"/>
      <c r="L22" s="11"/>
      <c r="M22" s="10"/>
      <c r="N22" s="11"/>
      <c r="O22" s="11"/>
      <c r="P22" s="61" t="str">
        <f>IF(Q22="SI","ENTREGADO",IF('CONSOLIDADO Y GRAFICAS'!AB22="","",(IF('CONSOLIDADO Y GRAFICAS'!AB22&lt;='CONSOLIDADO Y GRAFICAS'!AC22,"FALTA ENTREGA","PENDIENTE"))))</f>
        <v/>
      </c>
      <c r="Q22" s="55"/>
      <c r="R22" s="48"/>
    </row>
    <row r="23" spans="1:18" ht="30" customHeight="1">
      <c r="A23" s="12"/>
      <c r="B23" s="12"/>
      <c r="C23" s="12"/>
      <c r="D23" s="12"/>
      <c r="E23" s="12"/>
      <c r="F23" s="12"/>
      <c r="G23" s="12"/>
      <c r="H23" s="14"/>
      <c r="I23" s="14"/>
      <c r="J23" s="14"/>
      <c r="K23" s="15"/>
      <c r="L23" s="15"/>
      <c r="M23" s="14"/>
      <c r="N23" s="15"/>
      <c r="O23" s="15"/>
      <c r="P23" s="61" t="str">
        <f>IF(Q23="SI","ENTREGADO",IF('CONSOLIDADO Y GRAFICAS'!AB23="","",(IF('CONSOLIDADO Y GRAFICAS'!AB23&lt;='CONSOLIDADO Y GRAFICAS'!AC23,"FALTA ENTREGA","PENDIENTE"))))</f>
        <v/>
      </c>
      <c r="Q23" s="57"/>
      <c r="R23" s="50"/>
    </row>
    <row r="24" spans="1:18" ht="30" customHeight="1">
      <c r="A24" s="16"/>
      <c r="B24" s="16"/>
      <c r="C24" s="16"/>
      <c r="D24" s="16"/>
      <c r="E24" s="16"/>
      <c r="F24" s="16"/>
      <c r="G24" s="16"/>
      <c r="H24" s="10"/>
      <c r="I24" s="10"/>
      <c r="J24" s="10"/>
      <c r="K24" s="11"/>
      <c r="L24" s="11"/>
      <c r="M24" s="10"/>
      <c r="N24" s="11"/>
      <c r="O24" s="11"/>
      <c r="P24" s="61" t="str">
        <f>IF(Q24="SI","ENTREGADO",IF('CONSOLIDADO Y GRAFICAS'!AB24="","",(IF('CONSOLIDADO Y GRAFICAS'!AB24&lt;='CONSOLIDADO Y GRAFICAS'!AC24,"FALTA ENTREGA","PENDIENTE"))))</f>
        <v/>
      </c>
      <c r="Q24" s="55"/>
      <c r="R24" s="48"/>
    </row>
    <row r="25" spans="1:18" ht="30" customHeight="1">
      <c r="A25" s="12"/>
      <c r="B25" s="12"/>
      <c r="C25" s="12"/>
      <c r="D25" s="12"/>
      <c r="E25" s="12"/>
      <c r="F25" s="12"/>
      <c r="G25" s="12"/>
      <c r="H25" s="14"/>
      <c r="I25" s="14"/>
      <c r="J25" s="14"/>
      <c r="K25" s="15"/>
      <c r="L25" s="15"/>
      <c r="M25" s="14"/>
      <c r="N25" s="15"/>
      <c r="O25" s="15"/>
      <c r="P25" s="61" t="str">
        <f>IF(Q25="SI","ENTREGADO",IF('CONSOLIDADO Y GRAFICAS'!AB25="","",(IF('CONSOLIDADO Y GRAFICAS'!AB25&lt;='CONSOLIDADO Y GRAFICAS'!AC25,"FALTA ENTREGA","PENDIENTE"))))</f>
        <v/>
      </c>
      <c r="Q25" s="57"/>
      <c r="R25" s="50"/>
    </row>
    <row r="26" spans="1:18" ht="30" customHeight="1">
      <c r="A26" s="16"/>
      <c r="B26" s="16"/>
      <c r="C26" s="16"/>
      <c r="D26" s="16"/>
      <c r="E26" s="16"/>
      <c r="F26" s="16"/>
      <c r="G26" s="16"/>
      <c r="H26" s="10"/>
      <c r="I26" s="10"/>
      <c r="J26" s="10"/>
      <c r="K26" s="11"/>
      <c r="L26" s="11"/>
      <c r="M26" s="10"/>
      <c r="N26" s="11"/>
      <c r="O26" s="11"/>
      <c r="P26" s="61" t="str">
        <f>IF(Q26="SI","ENTREGADO",IF('CONSOLIDADO Y GRAFICAS'!AB26="","",(IF('CONSOLIDADO Y GRAFICAS'!AB26&lt;='CONSOLIDADO Y GRAFICAS'!AC26,"FALTA ENTREGA","PENDIENTE"))))</f>
        <v/>
      </c>
      <c r="Q26" s="55"/>
      <c r="R26" s="48"/>
    </row>
    <row r="27" spans="1:18" ht="30" customHeight="1">
      <c r="A27" s="12"/>
      <c r="B27" s="12"/>
      <c r="C27" s="12"/>
      <c r="D27" s="12"/>
      <c r="E27" s="12"/>
      <c r="F27" s="12"/>
      <c r="G27" s="12"/>
      <c r="H27" s="14"/>
      <c r="I27" s="14"/>
      <c r="J27" s="14"/>
      <c r="K27" s="15"/>
      <c r="L27" s="15"/>
      <c r="M27" s="14"/>
      <c r="N27" s="15"/>
      <c r="O27" s="15"/>
      <c r="P27" s="61" t="str">
        <f>IF(Q27="SI","ENTREGADO",IF('CONSOLIDADO Y GRAFICAS'!AB27="","",(IF('CONSOLIDADO Y GRAFICAS'!AB27&lt;='CONSOLIDADO Y GRAFICAS'!AC27,"FALTA ENTREGA","PENDIENTE"))))</f>
        <v/>
      </c>
      <c r="Q27" s="57"/>
      <c r="R27" s="50"/>
    </row>
    <row r="28" spans="1:18" ht="30" customHeight="1">
      <c r="A28" s="16"/>
      <c r="B28" s="16"/>
      <c r="C28" s="16"/>
      <c r="D28" s="16"/>
      <c r="E28" s="16"/>
      <c r="F28" s="16"/>
      <c r="G28" s="16"/>
      <c r="H28" s="10"/>
      <c r="I28" s="10"/>
      <c r="J28" s="10"/>
      <c r="K28" s="11"/>
      <c r="L28" s="11"/>
      <c r="M28" s="10"/>
      <c r="N28" s="11"/>
      <c r="O28" s="11"/>
      <c r="P28" s="61" t="str">
        <f>IF(Q28="SI","ENTREGADO",IF('CONSOLIDADO Y GRAFICAS'!AB28="","",(IF('CONSOLIDADO Y GRAFICAS'!AB28&lt;='CONSOLIDADO Y GRAFICAS'!AC28,"FALTA ENTREGA","PENDIENTE"))))</f>
        <v/>
      </c>
      <c r="Q28" s="55"/>
      <c r="R28" s="48"/>
    </row>
    <row r="29" spans="1:18" ht="30" customHeight="1">
      <c r="A29" s="12"/>
      <c r="B29" s="12"/>
      <c r="C29" s="12"/>
      <c r="D29" s="12"/>
      <c r="E29" s="12"/>
      <c r="F29" s="12"/>
      <c r="G29" s="12"/>
      <c r="H29" s="14"/>
      <c r="I29" s="14"/>
      <c r="J29" s="14"/>
      <c r="K29" s="15"/>
      <c r="L29" s="15"/>
      <c r="M29" s="14"/>
      <c r="N29" s="15"/>
      <c r="O29" s="15"/>
      <c r="P29" s="61" t="str">
        <f>IF(Q29="SI","ENTREGADO",IF('CONSOLIDADO Y GRAFICAS'!AB29="","",(IF('CONSOLIDADO Y GRAFICAS'!AB29&lt;='CONSOLIDADO Y GRAFICAS'!AC29,"FALTA ENTREGA","PENDIENTE"))))</f>
        <v/>
      </c>
      <c r="Q29" s="57"/>
      <c r="R29" s="50"/>
    </row>
    <row r="30" spans="1:18" ht="30" customHeight="1">
      <c r="A30" s="16"/>
      <c r="B30" s="16"/>
      <c r="C30" s="16"/>
      <c r="D30" s="16"/>
      <c r="E30" s="16"/>
      <c r="F30" s="16"/>
      <c r="G30" s="16"/>
      <c r="H30" s="10"/>
      <c r="I30" s="10"/>
      <c r="J30" s="10"/>
      <c r="K30" s="11"/>
      <c r="L30" s="11"/>
      <c r="M30" s="10"/>
      <c r="N30" s="11"/>
      <c r="O30" s="11"/>
      <c r="P30" s="61" t="str">
        <f>IF(Q30="SI","ENTREGADO",IF('CONSOLIDADO Y GRAFICAS'!AB30="","",(IF('CONSOLIDADO Y GRAFICAS'!AB30&lt;='CONSOLIDADO Y GRAFICAS'!AC30,"FALTA ENTREGA","PENDIENTE"))))</f>
        <v/>
      </c>
      <c r="Q30" s="55"/>
      <c r="R30" s="48"/>
    </row>
    <row r="31" spans="1:18" ht="30" customHeight="1">
      <c r="A31" s="12"/>
      <c r="B31" s="12"/>
      <c r="C31" s="12"/>
      <c r="D31" s="12"/>
      <c r="E31" s="12"/>
      <c r="F31" s="12"/>
      <c r="G31" s="12"/>
      <c r="H31" s="14"/>
      <c r="I31" s="14"/>
      <c r="J31" s="14"/>
      <c r="K31" s="15"/>
      <c r="L31" s="15"/>
      <c r="M31" s="14"/>
      <c r="N31" s="15"/>
      <c r="O31" s="15"/>
      <c r="P31" s="61" t="str">
        <f>IF(Q31="SI","ENTREGADO",IF('CONSOLIDADO Y GRAFICAS'!AB31="","",(IF('CONSOLIDADO Y GRAFICAS'!AB31&lt;='CONSOLIDADO Y GRAFICAS'!AC31,"FALTA ENTREGA","PENDIENTE"))))</f>
        <v/>
      </c>
      <c r="Q31" s="57"/>
      <c r="R31" s="50"/>
    </row>
    <row r="32" spans="1:18" ht="30" customHeight="1">
      <c r="A32" s="16"/>
      <c r="B32" s="16"/>
      <c r="C32" s="16"/>
      <c r="D32" s="16"/>
      <c r="E32" s="16"/>
      <c r="F32" s="16"/>
      <c r="G32" s="16"/>
      <c r="H32" s="10"/>
      <c r="I32" s="10"/>
      <c r="J32" s="10"/>
      <c r="K32" s="11"/>
      <c r="L32" s="11"/>
      <c r="M32" s="10"/>
      <c r="N32" s="11"/>
      <c r="O32" s="11"/>
      <c r="P32" s="61" t="str">
        <f>IF(Q32="SI","ENTREGADO",IF('CONSOLIDADO Y GRAFICAS'!AB32="","",(IF('CONSOLIDADO Y GRAFICAS'!AB32&lt;='CONSOLIDADO Y GRAFICAS'!AC32,"FALTA ENTREGA","PENDIENTE"))))</f>
        <v/>
      </c>
      <c r="Q32" s="55"/>
      <c r="R32" s="48"/>
    </row>
    <row r="33" spans="1:18" ht="30" customHeight="1">
      <c r="A33" s="12"/>
      <c r="B33" s="12"/>
      <c r="C33" s="12"/>
      <c r="D33" s="12"/>
      <c r="E33" s="12"/>
      <c r="F33" s="12"/>
      <c r="G33" s="12"/>
      <c r="H33" s="14"/>
      <c r="I33" s="14"/>
      <c r="J33" s="14"/>
      <c r="K33" s="15"/>
      <c r="L33" s="15"/>
      <c r="M33" s="14"/>
      <c r="N33" s="15"/>
      <c r="O33" s="15"/>
      <c r="P33" s="61" t="str">
        <f>IF(Q33="SI","ENTREGADO",IF('CONSOLIDADO Y GRAFICAS'!AB33="","",(IF('CONSOLIDADO Y GRAFICAS'!AB33&lt;='CONSOLIDADO Y GRAFICAS'!AC33,"FALTA ENTREGA","PENDIENTE"))))</f>
        <v/>
      </c>
      <c r="Q33" s="57"/>
      <c r="R33" s="50"/>
    </row>
    <row r="34" spans="1:18" ht="30" customHeight="1">
      <c r="A34" s="16"/>
      <c r="B34" s="16"/>
      <c r="C34" s="16"/>
      <c r="D34" s="16"/>
      <c r="E34" s="16"/>
      <c r="F34" s="16"/>
      <c r="G34" s="16"/>
      <c r="H34" s="10"/>
      <c r="I34" s="10"/>
      <c r="J34" s="10"/>
      <c r="K34" s="11"/>
      <c r="L34" s="11"/>
      <c r="M34" s="10"/>
      <c r="N34" s="11"/>
      <c r="O34" s="11"/>
      <c r="P34" s="61" t="str">
        <f>IF(Q34="SI","ENTREGADO",IF('CONSOLIDADO Y GRAFICAS'!AB34="","",(IF('CONSOLIDADO Y GRAFICAS'!AB34&lt;='CONSOLIDADO Y GRAFICAS'!AC34,"FALTA ENTREGA","PENDIENTE"))))</f>
        <v/>
      </c>
      <c r="Q34" s="55"/>
      <c r="R34" s="48"/>
    </row>
    <row r="35" spans="1:18" ht="30" customHeight="1">
      <c r="A35" s="12"/>
      <c r="B35" s="12"/>
      <c r="C35" s="12"/>
      <c r="D35" s="12"/>
      <c r="E35" s="12"/>
      <c r="F35" s="12"/>
      <c r="G35" s="12"/>
      <c r="H35" s="14"/>
      <c r="I35" s="14"/>
      <c r="J35" s="14"/>
      <c r="K35" s="15"/>
      <c r="L35" s="15"/>
      <c r="M35" s="14"/>
      <c r="N35" s="15"/>
      <c r="O35" s="15"/>
      <c r="P35" s="61" t="str">
        <f>IF(Q35="SI","ENTREGADO",IF('CONSOLIDADO Y GRAFICAS'!AB35="","",(IF('CONSOLIDADO Y GRAFICAS'!AB35&lt;='CONSOLIDADO Y GRAFICAS'!AC35,"FALTA ENTREGA","PENDIENTE"))))</f>
        <v/>
      </c>
      <c r="Q35" s="57"/>
      <c r="R35" s="50"/>
    </row>
    <row r="36" spans="1:18" ht="30" customHeight="1">
      <c r="A36" s="16"/>
      <c r="B36" s="16"/>
      <c r="C36" s="16"/>
      <c r="D36" s="16"/>
      <c r="E36" s="16"/>
      <c r="F36" s="16"/>
      <c r="G36" s="16"/>
      <c r="H36" s="10"/>
      <c r="I36" s="10"/>
      <c r="J36" s="10"/>
      <c r="K36" s="11"/>
      <c r="L36" s="11"/>
      <c r="M36" s="10"/>
      <c r="N36" s="11"/>
      <c r="O36" s="11"/>
      <c r="P36" s="61" t="str">
        <f>IF(Q36="SI","ENTREGADO",IF('CONSOLIDADO Y GRAFICAS'!AB36="","",(IF('CONSOLIDADO Y GRAFICAS'!AB36&lt;='CONSOLIDADO Y GRAFICAS'!AC36,"FALTA ENTREGA","PENDIENTE"))))</f>
        <v/>
      </c>
      <c r="Q36" s="55"/>
      <c r="R36" s="48"/>
    </row>
    <row r="37" spans="1:18" ht="30" customHeight="1">
      <c r="A37" s="12"/>
      <c r="B37" s="12"/>
      <c r="C37" s="12"/>
      <c r="D37" s="12"/>
      <c r="E37" s="12"/>
      <c r="F37" s="12"/>
      <c r="G37" s="12"/>
      <c r="H37" s="14"/>
      <c r="I37" s="14"/>
      <c r="J37" s="14"/>
      <c r="K37" s="15"/>
      <c r="L37" s="15"/>
      <c r="M37" s="14"/>
      <c r="N37" s="15"/>
      <c r="O37" s="15"/>
      <c r="P37" s="61" t="str">
        <f>IF(Q37="SI","ENTREGADO",IF('CONSOLIDADO Y GRAFICAS'!AB37="","",(IF('CONSOLIDADO Y GRAFICAS'!AB37&lt;='CONSOLIDADO Y GRAFICAS'!AC37,"FALTA ENTREGA","PENDIENTE"))))</f>
        <v/>
      </c>
      <c r="Q37" s="57"/>
      <c r="R37" s="50"/>
    </row>
    <row r="38" spans="1:18" ht="30" customHeight="1">
      <c r="A38" s="16"/>
      <c r="B38" s="16"/>
      <c r="C38" s="16"/>
      <c r="D38" s="16"/>
      <c r="E38" s="16"/>
      <c r="F38" s="16"/>
      <c r="G38" s="16"/>
      <c r="H38" s="10"/>
      <c r="I38" s="10"/>
      <c r="J38" s="10"/>
      <c r="K38" s="11"/>
      <c r="L38" s="11"/>
      <c r="M38" s="10"/>
      <c r="N38" s="11"/>
      <c r="O38" s="11"/>
      <c r="P38" s="61" t="str">
        <f>IF(Q38="SI","ENTREGADO",IF('CONSOLIDADO Y GRAFICAS'!AB38="","",(IF('CONSOLIDADO Y GRAFICAS'!AB38&lt;='CONSOLIDADO Y GRAFICAS'!AC38,"FALTA ENTREGA","PENDIENTE"))))</f>
        <v/>
      </c>
      <c r="Q38" s="55"/>
      <c r="R38" s="48"/>
    </row>
    <row r="39" spans="1:18" ht="30" customHeight="1">
      <c r="A39" s="12"/>
      <c r="B39" s="12"/>
      <c r="C39" s="12"/>
      <c r="D39" s="12"/>
      <c r="E39" s="12"/>
      <c r="F39" s="12"/>
      <c r="G39" s="12"/>
      <c r="H39" s="14"/>
      <c r="I39" s="14"/>
      <c r="J39" s="14"/>
      <c r="K39" s="15"/>
      <c r="L39" s="15"/>
      <c r="M39" s="14"/>
      <c r="N39" s="15"/>
      <c r="O39" s="15"/>
      <c r="P39" s="61" t="str">
        <f>IF(Q39="SI","ENTREGADO",IF('CONSOLIDADO Y GRAFICAS'!AB39="","",(IF('CONSOLIDADO Y GRAFICAS'!AB39&lt;='CONSOLIDADO Y GRAFICAS'!AC39,"FALTA ENTREGA","PENDIENTE"))))</f>
        <v/>
      </c>
      <c r="Q39" s="57"/>
      <c r="R39" s="50"/>
    </row>
    <row r="40" spans="1:18" ht="30" customHeight="1">
      <c r="A40" s="16"/>
      <c r="B40" s="16"/>
      <c r="C40" s="16"/>
      <c r="D40" s="16"/>
      <c r="E40" s="16"/>
      <c r="F40" s="16"/>
      <c r="G40" s="16"/>
      <c r="H40" s="10"/>
      <c r="I40" s="10"/>
      <c r="J40" s="10"/>
      <c r="K40" s="11"/>
      <c r="L40" s="11"/>
      <c r="M40" s="10"/>
      <c r="N40" s="11"/>
      <c r="O40" s="11"/>
      <c r="P40" s="61" t="str">
        <f>IF(Q40="SI","ENTREGADO",IF('CONSOLIDADO Y GRAFICAS'!AB40="","",(IF('CONSOLIDADO Y GRAFICAS'!AB40&lt;='CONSOLIDADO Y GRAFICAS'!AC40,"FALTA ENTREGA","PENDIENTE"))))</f>
        <v/>
      </c>
      <c r="Q40" s="55"/>
      <c r="R40" s="48"/>
    </row>
    <row r="41" spans="1:18" ht="30" customHeight="1">
      <c r="A41" s="12"/>
      <c r="B41" s="12"/>
      <c r="C41" s="12"/>
      <c r="D41" s="12"/>
      <c r="E41" s="12"/>
      <c r="F41" s="12"/>
      <c r="G41" s="12"/>
      <c r="H41" s="14"/>
      <c r="I41" s="14"/>
      <c r="J41" s="14"/>
      <c r="K41" s="15"/>
      <c r="L41" s="15"/>
      <c r="M41" s="14"/>
      <c r="N41" s="15"/>
      <c r="O41" s="15"/>
      <c r="P41" s="61" t="str">
        <f>IF(Q41="SI","ENTREGADO",IF('CONSOLIDADO Y GRAFICAS'!AB41="","",(IF('CONSOLIDADO Y GRAFICAS'!AB41&lt;='CONSOLIDADO Y GRAFICAS'!AC41,"FALTA ENTREGA","PENDIENTE"))))</f>
        <v/>
      </c>
      <c r="Q41" s="57"/>
      <c r="R41" s="50"/>
    </row>
    <row r="42" spans="1:18" ht="30" customHeight="1">
      <c r="A42" s="16"/>
      <c r="B42" s="16"/>
      <c r="C42" s="16"/>
      <c r="D42" s="16"/>
      <c r="E42" s="16"/>
      <c r="F42" s="16"/>
      <c r="G42" s="16"/>
      <c r="H42" s="10"/>
      <c r="I42" s="10"/>
      <c r="J42" s="10"/>
      <c r="K42" s="11"/>
      <c r="L42" s="11"/>
      <c r="M42" s="10"/>
      <c r="N42" s="11"/>
      <c r="O42" s="11"/>
      <c r="P42" s="61" t="str">
        <f>IF(Q42="SI","ENTREGADO",IF('CONSOLIDADO Y GRAFICAS'!AB42="","",(IF('CONSOLIDADO Y GRAFICAS'!AB42&lt;='CONSOLIDADO Y GRAFICAS'!AC42,"FALTA ENTREGA","PENDIENTE"))))</f>
        <v/>
      </c>
      <c r="Q42" s="55"/>
      <c r="R42" s="48"/>
    </row>
    <row r="43" spans="1:18" ht="30" customHeight="1">
      <c r="A43" s="12"/>
      <c r="B43" s="12"/>
      <c r="C43" s="12"/>
      <c r="D43" s="12"/>
      <c r="E43" s="12"/>
      <c r="F43" s="12"/>
      <c r="G43" s="12"/>
      <c r="H43" s="14"/>
      <c r="I43" s="14"/>
      <c r="J43" s="14"/>
      <c r="K43" s="15"/>
      <c r="L43" s="15"/>
      <c r="M43" s="14"/>
      <c r="N43" s="15"/>
      <c r="O43" s="15"/>
      <c r="P43" s="61" t="str">
        <f>IF(Q43="SI","ENTREGADO",IF('CONSOLIDADO Y GRAFICAS'!AB43="","",(IF('CONSOLIDADO Y GRAFICAS'!AB43&lt;='CONSOLIDADO Y GRAFICAS'!AC43,"FALTA ENTREGA","PENDIENTE"))))</f>
        <v/>
      </c>
      <c r="Q43" s="57"/>
      <c r="R43" s="50"/>
    </row>
    <row r="44" spans="1:18" ht="30" customHeight="1">
      <c r="A44" s="16"/>
      <c r="B44" s="16"/>
      <c r="C44" s="16"/>
      <c r="D44" s="16"/>
      <c r="E44" s="16"/>
      <c r="F44" s="16"/>
      <c r="G44" s="16"/>
      <c r="H44" s="10"/>
      <c r="I44" s="10"/>
      <c r="J44" s="10"/>
      <c r="K44" s="11"/>
      <c r="L44" s="11"/>
      <c r="M44" s="10"/>
      <c r="N44" s="11"/>
      <c r="O44" s="11"/>
      <c r="P44" s="61" t="str">
        <f>IF(Q44="SI","ENTREGADO",IF('CONSOLIDADO Y GRAFICAS'!AB44="","",(IF('CONSOLIDADO Y GRAFICAS'!AB44&lt;='CONSOLIDADO Y GRAFICAS'!AC44,"FALTA ENTREGA","PENDIENTE"))))</f>
        <v/>
      </c>
      <c r="Q44" s="55"/>
      <c r="R44" s="48"/>
    </row>
    <row r="45" spans="1:18" ht="30" customHeight="1">
      <c r="A45" s="12"/>
      <c r="B45" s="12"/>
      <c r="C45" s="12"/>
      <c r="D45" s="12"/>
      <c r="E45" s="12"/>
      <c r="F45" s="12"/>
      <c r="G45" s="12"/>
      <c r="H45" s="14"/>
      <c r="I45" s="14"/>
      <c r="J45" s="14"/>
      <c r="K45" s="15"/>
      <c r="L45" s="15"/>
      <c r="M45" s="14"/>
      <c r="N45" s="15"/>
      <c r="O45" s="15"/>
      <c r="P45" s="61" t="str">
        <f>IF(Q45="SI","ENTREGADO",IF('CONSOLIDADO Y GRAFICAS'!AB45="","",(IF('CONSOLIDADO Y GRAFICAS'!AB45&lt;='CONSOLIDADO Y GRAFICAS'!AC45,"FALTA ENTREGA","PENDIENTE"))))</f>
        <v/>
      </c>
      <c r="Q45" s="57"/>
      <c r="R45" s="50"/>
    </row>
    <row r="46" spans="1:18" ht="30" customHeight="1">
      <c r="A46" s="16"/>
      <c r="B46" s="16"/>
      <c r="C46" s="16"/>
      <c r="D46" s="16"/>
      <c r="E46" s="16"/>
      <c r="F46" s="16"/>
      <c r="G46" s="16"/>
      <c r="H46" s="10"/>
      <c r="I46" s="10"/>
      <c r="J46" s="10"/>
      <c r="K46" s="11"/>
      <c r="L46" s="11"/>
      <c r="M46" s="10"/>
      <c r="N46" s="11"/>
      <c r="O46" s="11"/>
      <c r="P46" s="61" t="str">
        <f>IF(Q46="SI","ENTREGADO",IF('CONSOLIDADO Y GRAFICAS'!AB46="","",(IF('CONSOLIDADO Y GRAFICAS'!AB46&lt;='CONSOLIDADO Y GRAFICAS'!AC46,"FALTA ENTREGA","PENDIENTE"))))</f>
        <v/>
      </c>
      <c r="Q46" s="55"/>
      <c r="R46" s="48"/>
    </row>
    <row r="47" spans="1:18" ht="30" customHeight="1">
      <c r="A47" s="12"/>
      <c r="B47" s="12"/>
      <c r="C47" s="12"/>
      <c r="D47" s="12"/>
      <c r="E47" s="12"/>
      <c r="F47" s="12"/>
      <c r="G47" s="12"/>
      <c r="H47" s="14"/>
      <c r="I47" s="14"/>
      <c r="J47" s="14"/>
      <c r="K47" s="15"/>
      <c r="L47" s="15"/>
      <c r="M47" s="14"/>
      <c r="N47" s="15"/>
      <c r="O47" s="15"/>
      <c r="P47" s="61" t="str">
        <f>IF(Q47="SI","ENTREGADO",IF('CONSOLIDADO Y GRAFICAS'!AB47="","",(IF('CONSOLIDADO Y GRAFICAS'!AB47&lt;='CONSOLIDADO Y GRAFICAS'!AC47,"FALTA ENTREGA","PENDIENTE"))))</f>
        <v/>
      </c>
      <c r="Q47" s="57"/>
      <c r="R47" s="50"/>
    </row>
    <row r="48" spans="1:18" ht="30" customHeight="1">
      <c r="A48" s="16"/>
      <c r="B48" s="16"/>
      <c r="C48" s="16"/>
      <c r="D48" s="16"/>
      <c r="E48" s="16"/>
      <c r="F48" s="16"/>
      <c r="G48" s="16"/>
      <c r="H48" s="10"/>
      <c r="I48" s="10"/>
      <c r="J48" s="10"/>
      <c r="K48" s="11"/>
      <c r="L48" s="11"/>
      <c r="M48" s="10"/>
      <c r="N48" s="11"/>
      <c r="O48" s="11"/>
      <c r="P48" s="61" t="str">
        <f>IF(Q48="SI","ENTREGADO",IF('CONSOLIDADO Y GRAFICAS'!AB48="","",(IF('CONSOLIDADO Y GRAFICAS'!AB48&lt;='CONSOLIDADO Y GRAFICAS'!AC48,"FALTA ENTREGA","PENDIENTE"))))</f>
        <v/>
      </c>
      <c r="Q48" s="55"/>
      <c r="R48" s="48"/>
    </row>
    <row r="49" spans="1:18" ht="30" customHeight="1">
      <c r="A49" s="12"/>
      <c r="B49" s="12"/>
      <c r="C49" s="12"/>
      <c r="D49" s="12"/>
      <c r="E49" s="12"/>
      <c r="F49" s="12"/>
      <c r="G49" s="12"/>
      <c r="H49" s="14"/>
      <c r="I49" s="14"/>
      <c r="J49" s="14"/>
      <c r="K49" s="15"/>
      <c r="L49" s="15"/>
      <c r="M49" s="14"/>
      <c r="N49" s="15"/>
      <c r="O49" s="15"/>
      <c r="P49" s="61" t="str">
        <f>IF(Q49="SI","ENTREGADO",IF('CONSOLIDADO Y GRAFICAS'!AB49="","",(IF('CONSOLIDADO Y GRAFICAS'!AB49&lt;='CONSOLIDADO Y GRAFICAS'!AC49,"FALTA ENTREGA","PENDIENTE"))))</f>
        <v/>
      </c>
      <c r="Q49" s="57"/>
      <c r="R49" s="50"/>
    </row>
    <row r="50" spans="1:18" ht="30" customHeight="1">
      <c r="A50" s="16"/>
      <c r="B50" s="16"/>
      <c r="C50" s="16"/>
      <c r="D50" s="16"/>
      <c r="E50" s="16"/>
      <c r="F50" s="16"/>
      <c r="G50" s="16"/>
      <c r="H50" s="10"/>
      <c r="I50" s="10"/>
      <c r="J50" s="10"/>
      <c r="K50" s="11"/>
      <c r="L50" s="11"/>
      <c r="M50" s="10"/>
      <c r="N50" s="11"/>
      <c r="O50" s="11"/>
      <c r="P50" s="61" t="str">
        <f>IF(Q50="SI","ENTREGADO",IF('CONSOLIDADO Y GRAFICAS'!AB50="","",(IF('CONSOLIDADO Y GRAFICAS'!AB50&lt;='CONSOLIDADO Y GRAFICAS'!AC50,"FALTA ENTREGA","PENDIENTE"))))</f>
        <v/>
      </c>
      <c r="Q50" s="55"/>
      <c r="R50" s="48"/>
    </row>
    <row r="51" spans="1:18" ht="30" customHeight="1">
      <c r="A51" s="12"/>
      <c r="B51" s="12"/>
      <c r="C51" s="12"/>
      <c r="D51" s="12"/>
      <c r="E51" s="12"/>
      <c r="F51" s="12"/>
      <c r="G51" s="12"/>
      <c r="H51" s="14"/>
      <c r="I51" s="14"/>
      <c r="J51" s="14"/>
      <c r="K51" s="15"/>
      <c r="L51" s="15"/>
      <c r="M51" s="14"/>
      <c r="N51" s="15"/>
      <c r="O51" s="15"/>
      <c r="P51" s="61" t="str">
        <f>IF(Q51="SI","ENTREGADO",IF('CONSOLIDADO Y GRAFICAS'!AB51="","",(IF('CONSOLIDADO Y GRAFICAS'!AB51&lt;='CONSOLIDADO Y GRAFICAS'!AC51,"FALTA ENTREGA","PENDIENTE"))))</f>
        <v/>
      </c>
      <c r="Q51" s="57"/>
      <c r="R51" s="50"/>
    </row>
    <row r="52" spans="1:18" ht="30" customHeight="1">
      <c r="A52" s="16"/>
      <c r="B52" s="16"/>
      <c r="C52" s="16"/>
      <c r="D52" s="16"/>
      <c r="E52" s="16"/>
      <c r="F52" s="16"/>
      <c r="G52" s="16"/>
      <c r="H52" s="10"/>
      <c r="I52" s="10"/>
      <c r="J52" s="10"/>
      <c r="K52" s="11"/>
      <c r="L52" s="11"/>
      <c r="M52" s="10"/>
      <c r="N52" s="11"/>
      <c r="O52" s="11"/>
      <c r="P52" s="61" t="str">
        <f>IF(Q52="SI","ENTREGADO",IF('CONSOLIDADO Y GRAFICAS'!AB52="","",(IF('CONSOLIDADO Y GRAFICAS'!AB52&lt;='CONSOLIDADO Y GRAFICAS'!AC52,"FALTA ENTREGA","PENDIENTE"))))</f>
        <v/>
      </c>
      <c r="Q52" s="55"/>
      <c r="R52" s="48"/>
    </row>
    <row r="53" spans="1:18" ht="30" customHeight="1">
      <c r="A53" s="12"/>
      <c r="B53" s="12"/>
      <c r="C53" s="12"/>
      <c r="D53" s="12"/>
      <c r="E53" s="12"/>
      <c r="F53" s="12"/>
      <c r="G53" s="12"/>
      <c r="H53" s="14"/>
      <c r="I53" s="14"/>
      <c r="J53" s="14"/>
      <c r="K53" s="15"/>
      <c r="L53" s="15"/>
      <c r="M53" s="14"/>
      <c r="N53" s="15"/>
      <c r="O53" s="15"/>
      <c r="P53" s="61" t="str">
        <f>IF(Q53="SI","ENTREGADO",IF('CONSOLIDADO Y GRAFICAS'!AB53="","",(IF('CONSOLIDADO Y GRAFICAS'!AB53&lt;='CONSOLIDADO Y GRAFICAS'!AC53,"FALTA ENTREGA","PENDIENTE"))))</f>
        <v/>
      </c>
      <c r="Q53" s="57"/>
      <c r="R53" s="50"/>
    </row>
    <row r="54" spans="1:18" ht="30" customHeight="1">
      <c r="A54" s="16"/>
      <c r="B54" s="16"/>
      <c r="C54" s="16"/>
      <c r="D54" s="16"/>
      <c r="E54" s="16"/>
      <c r="F54" s="16"/>
      <c r="G54" s="16"/>
      <c r="H54" s="10"/>
      <c r="I54" s="10"/>
      <c r="J54" s="10"/>
      <c r="K54" s="11"/>
      <c r="L54" s="11"/>
      <c r="M54" s="10"/>
      <c r="N54" s="11"/>
      <c r="O54" s="11"/>
      <c r="P54" s="61" t="str">
        <f>IF(Q54="SI","ENTREGADO",IF('CONSOLIDADO Y GRAFICAS'!AB54="","",(IF('CONSOLIDADO Y GRAFICAS'!AB54&lt;='CONSOLIDADO Y GRAFICAS'!AC54,"FALTA ENTREGA","PENDIENTE"))))</f>
        <v/>
      </c>
      <c r="Q54" s="55"/>
      <c r="R54" s="48"/>
    </row>
    <row r="55" spans="1:18" ht="30" customHeight="1">
      <c r="A55" s="12"/>
      <c r="B55" s="12"/>
      <c r="C55" s="12"/>
      <c r="D55" s="12"/>
      <c r="E55" s="12"/>
      <c r="F55" s="12"/>
      <c r="G55" s="12"/>
      <c r="H55" s="14"/>
      <c r="I55" s="14"/>
      <c r="J55" s="14"/>
      <c r="K55" s="15"/>
      <c r="L55" s="15"/>
      <c r="M55" s="14"/>
      <c r="N55" s="15"/>
      <c r="O55" s="15"/>
      <c r="P55" s="61" t="str">
        <f>IF(Q55="SI","ENTREGADO",IF('CONSOLIDADO Y GRAFICAS'!AB55="","",(IF('CONSOLIDADO Y GRAFICAS'!AB55&lt;='CONSOLIDADO Y GRAFICAS'!AC55,"FALTA ENTREGA","PENDIENTE"))))</f>
        <v/>
      </c>
      <c r="Q55" s="57"/>
      <c r="R55" s="50"/>
    </row>
    <row r="56" spans="1:18" ht="30" customHeight="1">
      <c r="A56" s="16"/>
      <c r="B56" s="16"/>
      <c r="C56" s="16"/>
      <c r="D56" s="16"/>
      <c r="E56" s="16"/>
      <c r="F56" s="16"/>
      <c r="G56" s="16"/>
      <c r="H56" s="10"/>
      <c r="I56" s="10"/>
      <c r="J56" s="10"/>
      <c r="K56" s="11"/>
      <c r="L56" s="11"/>
      <c r="M56" s="10"/>
      <c r="N56" s="11"/>
      <c r="O56" s="11"/>
      <c r="P56" s="61" t="str">
        <f>IF(Q56="SI","ENTREGADO",IF('CONSOLIDADO Y GRAFICAS'!AB56="","",(IF('CONSOLIDADO Y GRAFICAS'!AB56&lt;='CONSOLIDADO Y GRAFICAS'!AC56,"FALTA ENTREGA","PENDIENTE"))))</f>
        <v/>
      </c>
      <c r="Q56" s="55"/>
      <c r="R56" s="48"/>
    </row>
    <row r="57" spans="1:18" ht="30" customHeight="1">
      <c r="A57" s="12"/>
      <c r="B57" s="12"/>
      <c r="C57" s="12"/>
      <c r="D57" s="12"/>
      <c r="E57" s="12"/>
      <c r="F57" s="12"/>
      <c r="G57" s="12"/>
      <c r="H57" s="14"/>
      <c r="I57" s="14"/>
      <c r="J57" s="14"/>
      <c r="K57" s="15"/>
      <c r="L57" s="15"/>
      <c r="M57" s="14"/>
      <c r="N57" s="15"/>
      <c r="O57" s="15"/>
      <c r="P57" s="61" t="str">
        <f>IF(Q57="SI","ENTREGADO",IF('CONSOLIDADO Y GRAFICAS'!AB57="","",(IF('CONSOLIDADO Y GRAFICAS'!AB57&lt;='CONSOLIDADO Y GRAFICAS'!AC57,"FALTA ENTREGA","PENDIENTE"))))</f>
        <v/>
      </c>
      <c r="Q57" s="57"/>
      <c r="R57" s="50"/>
    </row>
    <row r="58" spans="1:18" ht="30" customHeight="1">
      <c r="A58" s="16"/>
      <c r="B58" s="16"/>
      <c r="C58" s="16"/>
      <c r="D58" s="16"/>
      <c r="E58" s="16"/>
      <c r="F58" s="16"/>
      <c r="G58" s="16"/>
      <c r="H58" s="10"/>
      <c r="I58" s="10"/>
      <c r="J58" s="10"/>
      <c r="K58" s="11"/>
      <c r="L58" s="11"/>
      <c r="M58" s="10"/>
      <c r="N58" s="11"/>
      <c r="O58" s="11"/>
      <c r="P58" s="61" t="str">
        <f>IF(Q58="SI","ENTREGADO",IF('CONSOLIDADO Y GRAFICAS'!AB58="","",(IF('CONSOLIDADO Y GRAFICAS'!AB58&lt;='CONSOLIDADO Y GRAFICAS'!AC58,"FALTA ENTREGA","PENDIENTE"))))</f>
        <v/>
      </c>
      <c r="Q58" s="55"/>
      <c r="R58" s="48"/>
    </row>
    <row r="59" spans="1:18" ht="30" customHeight="1">
      <c r="A59" s="12"/>
      <c r="B59" s="12"/>
      <c r="C59" s="12"/>
      <c r="D59" s="12"/>
      <c r="E59" s="12"/>
      <c r="F59" s="12"/>
      <c r="G59" s="12"/>
      <c r="H59" s="14"/>
      <c r="I59" s="14"/>
      <c r="J59" s="14"/>
      <c r="K59" s="15"/>
      <c r="L59" s="15"/>
      <c r="M59" s="14"/>
      <c r="N59" s="15"/>
      <c r="O59" s="15"/>
      <c r="P59" s="61" t="str">
        <f>IF(Q59="SI","ENTREGADO",IF('CONSOLIDADO Y GRAFICAS'!AB59="","",(IF('CONSOLIDADO Y GRAFICAS'!AB59&lt;='CONSOLIDADO Y GRAFICAS'!AC59,"FALTA ENTREGA","PENDIENTE"))))</f>
        <v/>
      </c>
      <c r="Q59" s="57"/>
      <c r="R59" s="50"/>
    </row>
    <row r="60" spans="1:18" ht="30" customHeight="1">
      <c r="A60" s="16"/>
      <c r="B60" s="16"/>
      <c r="C60" s="16"/>
      <c r="D60" s="16"/>
      <c r="E60" s="16"/>
      <c r="F60" s="16"/>
      <c r="G60" s="16"/>
      <c r="H60" s="10"/>
      <c r="I60" s="10"/>
      <c r="J60" s="10"/>
      <c r="K60" s="11"/>
      <c r="L60" s="11"/>
      <c r="M60" s="10"/>
      <c r="N60" s="11"/>
      <c r="O60" s="11"/>
      <c r="P60" s="61" t="str">
        <f>IF(Q60="SI","ENTREGADO",IF('CONSOLIDADO Y GRAFICAS'!AB60="","",(IF('CONSOLIDADO Y GRAFICAS'!AB60&lt;='CONSOLIDADO Y GRAFICAS'!AC60,"FALTA ENTREGA","PENDIENTE"))))</f>
        <v/>
      </c>
      <c r="Q60" s="55"/>
      <c r="R60" s="48"/>
    </row>
    <row r="61" spans="1:18" ht="30" customHeight="1">
      <c r="A61" s="12"/>
      <c r="B61" s="12"/>
      <c r="C61" s="12"/>
      <c r="D61" s="12"/>
      <c r="E61" s="12"/>
      <c r="F61" s="12"/>
      <c r="G61" s="12"/>
      <c r="H61" s="14"/>
      <c r="I61" s="14"/>
      <c r="J61" s="14"/>
      <c r="K61" s="15"/>
      <c r="L61" s="15"/>
      <c r="M61" s="14"/>
      <c r="N61" s="15"/>
      <c r="O61" s="15"/>
      <c r="P61" s="61" t="str">
        <f>IF(Q61="SI","ENTREGADO",IF('CONSOLIDADO Y GRAFICAS'!AB61="","",(IF('CONSOLIDADO Y GRAFICAS'!AB61&lt;='CONSOLIDADO Y GRAFICAS'!AC61,"FALTA ENTREGA","PENDIENTE"))))</f>
        <v/>
      </c>
      <c r="Q61" s="57"/>
      <c r="R61" s="50"/>
    </row>
    <row r="62" spans="1:18" ht="30" customHeight="1">
      <c r="A62" s="16"/>
      <c r="B62" s="16"/>
      <c r="C62" s="16"/>
      <c r="D62" s="16"/>
      <c r="E62" s="16"/>
      <c r="F62" s="16"/>
      <c r="G62" s="16"/>
      <c r="H62" s="10"/>
      <c r="I62" s="10"/>
      <c r="J62" s="10"/>
      <c r="K62" s="11"/>
      <c r="L62" s="11"/>
      <c r="M62" s="10"/>
      <c r="N62" s="11"/>
      <c r="O62" s="11"/>
      <c r="P62" s="61" t="str">
        <f>IF(Q62="SI","ENTREGADO",IF('CONSOLIDADO Y GRAFICAS'!AB62="","",(IF('CONSOLIDADO Y GRAFICAS'!AB62&lt;='CONSOLIDADO Y GRAFICAS'!AC62,"FALTA ENTREGA","PENDIENTE"))))</f>
        <v/>
      </c>
      <c r="Q62" s="55"/>
      <c r="R62" s="48"/>
    </row>
    <row r="63" spans="1:18" ht="30" customHeight="1">
      <c r="A63" s="12"/>
      <c r="B63" s="12"/>
      <c r="C63" s="12"/>
      <c r="D63" s="12"/>
      <c r="E63" s="12"/>
      <c r="F63" s="12"/>
      <c r="G63" s="12"/>
      <c r="H63" s="14"/>
      <c r="I63" s="14"/>
      <c r="J63" s="14"/>
      <c r="K63" s="15"/>
      <c r="L63" s="15"/>
      <c r="M63" s="14"/>
      <c r="N63" s="15"/>
      <c r="O63" s="15"/>
      <c r="P63" s="61" t="str">
        <f>IF(Q63="SI","ENTREGADO",IF('CONSOLIDADO Y GRAFICAS'!AB63="","",(IF('CONSOLIDADO Y GRAFICAS'!AB63&lt;='CONSOLIDADO Y GRAFICAS'!AC63,"FALTA ENTREGA","PENDIENTE"))))</f>
        <v/>
      </c>
      <c r="Q63" s="57"/>
      <c r="R63" s="50"/>
    </row>
    <row r="64" spans="1:18" ht="30" customHeight="1">
      <c r="A64" s="16"/>
      <c r="B64" s="16"/>
      <c r="C64" s="16"/>
      <c r="D64" s="16"/>
      <c r="E64" s="16"/>
      <c r="F64" s="16"/>
      <c r="G64" s="16"/>
      <c r="H64" s="10"/>
      <c r="I64" s="10"/>
      <c r="J64" s="10"/>
      <c r="K64" s="11"/>
      <c r="L64" s="11"/>
      <c r="M64" s="10"/>
      <c r="N64" s="11"/>
      <c r="O64" s="11"/>
      <c r="P64" s="61" t="str">
        <f>IF(Q64="SI","ENTREGADO",IF('CONSOLIDADO Y GRAFICAS'!AB64="","",(IF('CONSOLIDADO Y GRAFICAS'!AB64&lt;='CONSOLIDADO Y GRAFICAS'!AC64,"FALTA ENTREGA","PENDIENTE"))))</f>
        <v/>
      </c>
      <c r="Q64" s="55"/>
      <c r="R64" s="48"/>
    </row>
    <row r="65" spans="1:18" ht="30" customHeight="1">
      <c r="A65" s="12"/>
      <c r="B65" s="12"/>
      <c r="C65" s="12"/>
      <c r="D65" s="12"/>
      <c r="E65" s="12"/>
      <c r="F65" s="12"/>
      <c r="G65" s="12"/>
      <c r="H65" s="14"/>
      <c r="I65" s="14"/>
      <c r="J65" s="14"/>
      <c r="K65" s="15"/>
      <c r="L65" s="15"/>
      <c r="M65" s="14"/>
      <c r="N65" s="15"/>
      <c r="O65" s="15"/>
      <c r="P65" s="61" t="str">
        <f>IF(Q65="SI","ENTREGADO",IF('CONSOLIDADO Y GRAFICAS'!AB65="","",(IF('CONSOLIDADO Y GRAFICAS'!AB65&lt;='CONSOLIDADO Y GRAFICAS'!AC65,"FALTA ENTREGA","PENDIENTE"))))</f>
        <v/>
      </c>
      <c r="Q65" s="57"/>
      <c r="R65" s="50"/>
    </row>
    <row r="66" spans="1:18" ht="30" customHeight="1">
      <c r="A66" s="16"/>
      <c r="B66" s="16"/>
      <c r="C66" s="16"/>
      <c r="D66" s="16"/>
      <c r="E66" s="16"/>
      <c r="F66" s="16"/>
      <c r="G66" s="16"/>
      <c r="H66" s="10"/>
      <c r="I66" s="10"/>
      <c r="J66" s="10"/>
      <c r="K66" s="11"/>
      <c r="L66" s="11"/>
      <c r="M66" s="10"/>
      <c r="N66" s="11"/>
      <c r="O66" s="11"/>
      <c r="P66" s="61" t="str">
        <f>IF(Q66="SI","ENTREGADO",IF('CONSOLIDADO Y GRAFICAS'!AB66="","",(IF('CONSOLIDADO Y GRAFICAS'!AB66&lt;='CONSOLIDADO Y GRAFICAS'!AC66,"FALTA ENTREGA","PENDIENTE"))))</f>
        <v/>
      </c>
      <c r="Q66" s="55"/>
      <c r="R66" s="48"/>
    </row>
    <row r="67" spans="1:18" ht="30" customHeight="1">
      <c r="A67" s="12"/>
      <c r="B67" s="12"/>
      <c r="C67" s="12"/>
      <c r="D67" s="12"/>
      <c r="E67" s="12"/>
      <c r="F67" s="12"/>
      <c r="G67" s="12"/>
      <c r="H67" s="14"/>
      <c r="I67" s="14"/>
      <c r="J67" s="14"/>
      <c r="K67" s="15"/>
      <c r="L67" s="15"/>
      <c r="M67" s="14"/>
      <c r="N67" s="15"/>
      <c r="O67" s="15"/>
      <c r="P67" s="61" t="str">
        <f>IF(Q67="SI","ENTREGADO",IF('CONSOLIDADO Y GRAFICAS'!AB67="","",(IF('CONSOLIDADO Y GRAFICAS'!AB67&lt;='CONSOLIDADO Y GRAFICAS'!AC67,"FALTA ENTREGA","PENDIENTE"))))</f>
        <v/>
      </c>
      <c r="Q67" s="57"/>
      <c r="R67" s="50"/>
    </row>
    <row r="68" spans="1:18" ht="30" customHeight="1">
      <c r="A68" s="16"/>
      <c r="B68" s="16"/>
      <c r="C68" s="16"/>
      <c r="D68" s="16"/>
      <c r="E68" s="16"/>
      <c r="F68" s="16"/>
      <c r="G68" s="16"/>
      <c r="H68" s="10"/>
      <c r="I68" s="10"/>
      <c r="J68" s="10"/>
      <c r="K68" s="11"/>
      <c r="L68" s="11"/>
      <c r="M68" s="10"/>
      <c r="N68" s="11"/>
      <c r="O68" s="11"/>
      <c r="P68" s="61" t="str">
        <f>IF(Q68="SI","ENTREGADO",IF('CONSOLIDADO Y GRAFICAS'!AB68="","",(IF('CONSOLIDADO Y GRAFICAS'!AB68&lt;='CONSOLIDADO Y GRAFICAS'!AC68,"FALTA ENTREGA","PENDIENTE"))))</f>
        <v/>
      </c>
      <c r="Q68" s="55"/>
      <c r="R68" s="48"/>
    </row>
    <row r="69" spans="1:18" ht="30" customHeight="1">
      <c r="A69" s="12"/>
      <c r="B69" s="12"/>
      <c r="C69" s="12"/>
      <c r="D69" s="12"/>
      <c r="E69" s="12"/>
      <c r="F69" s="12"/>
      <c r="G69" s="12"/>
      <c r="H69" s="14"/>
      <c r="I69" s="14"/>
      <c r="J69" s="14"/>
      <c r="K69" s="15"/>
      <c r="L69" s="15"/>
      <c r="M69" s="14"/>
      <c r="N69" s="15"/>
      <c r="O69" s="15"/>
      <c r="P69" s="61" t="str">
        <f>IF(Q69="SI","ENTREGADO",IF('CONSOLIDADO Y GRAFICAS'!AB69="","",(IF('CONSOLIDADO Y GRAFICAS'!AB69&lt;='CONSOLIDADO Y GRAFICAS'!AC69,"FALTA ENTREGA","PENDIENTE"))))</f>
        <v/>
      </c>
      <c r="Q69" s="57"/>
      <c r="R69" s="50"/>
    </row>
    <row r="70" spans="1:18" ht="30" customHeight="1">
      <c r="A70" s="16"/>
      <c r="B70" s="16"/>
      <c r="C70" s="16"/>
      <c r="D70" s="16"/>
      <c r="E70" s="16"/>
      <c r="F70" s="16"/>
      <c r="G70" s="16"/>
      <c r="H70" s="10"/>
      <c r="I70" s="10"/>
      <c r="J70" s="10"/>
      <c r="K70" s="11"/>
      <c r="L70" s="11"/>
      <c r="M70" s="10"/>
      <c r="N70" s="11"/>
      <c r="O70" s="11"/>
      <c r="P70" s="61" t="str">
        <f>IF(Q70="SI","ENTREGADO",IF('CONSOLIDADO Y GRAFICAS'!AB70="","",(IF('CONSOLIDADO Y GRAFICAS'!AB70&lt;='CONSOLIDADO Y GRAFICAS'!AC70,"FALTA ENTREGA","PENDIENTE"))))</f>
        <v/>
      </c>
      <c r="Q70" s="55"/>
      <c r="R70" s="48"/>
    </row>
    <row r="71" spans="1:18" ht="30" customHeight="1">
      <c r="A71" s="12"/>
      <c r="B71" s="12"/>
      <c r="C71" s="12"/>
      <c r="D71" s="12"/>
      <c r="E71" s="12"/>
      <c r="F71" s="12"/>
      <c r="G71" s="12"/>
      <c r="H71" s="14"/>
      <c r="I71" s="14"/>
      <c r="J71" s="14"/>
      <c r="K71" s="15"/>
      <c r="L71" s="15"/>
      <c r="M71" s="14"/>
      <c r="N71" s="15"/>
      <c r="O71" s="15"/>
      <c r="P71" s="61" t="str">
        <f>IF(Q71="SI","ENTREGADO",IF('CONSOLIDADO Y GRAFICAS'!AB71="","",(IF('CONSOLIDADO Y GRAFICAS'!AB71&lt;='CONSOLIDADO Y GRAFICAS'!AC71,"FALTA ENTREGA","PENDIENTE"))))</f>
        <v/>
      </c>
      <c r="Q71" s="57"/>
      <c r="R71" s="50"/>
    </row>
    <row r="72" spans="1:18" ht="30" customHeight="1">
      <c r="A72" s="16"/>
      <c r="B72" s="16"/>
      <c r="C72" s="16"/>
      <c r="D72" s="16"/>
      <c r="E72" s="16"/>
      <c r="F72" s="16"/>
      <c r="G72" s="16"/>
      <c r="H72" s="10"/>
      <c r="I72" s="10"/>
      <c r="J72" s="10"/>
      <c r="K72" s="11"/>
      <c r="L72" s="11"/>
      <c r="M72" s="10"/>
      <c r="N72" s="11"/>
      <c r="O72" s="11"/>
      <c r="P72" s="61" t="str">
        <f>IF(Q72="SI","ENTREGADO",IF('CONSOLIDADO Y GRAFICAS'!AB72="","",(IF('CONSOLIDADO Y GRAFICAS'!AB72&lt;='CONSOLIDADO Y GRAFICAS'!AC72,"FALTA ENTREGA","PENDIENTE"))))</f>
        <v/>
      </c>
      <c r="Q72" s="55"/>
      <c r="R72" s="48"/>
    </row>
    <row r="73" spans="1:18" ht="30" customHeight="1">
      <c r="A73" s="12"/>
      <c r="B73" s="12"/>
      <c r="C73" s="12"/>
      <c r="D73" s="12"/>
      <c r="E73" s="12"/>
      <c r="F73" s="12"/>
      <c r="G73" s="12"/>
      <c r="H73" s="14"/>
      <c r="I73" s="14"/>
      <c r="J73" s="14"/>
      <c r="K73" s="15"/>
      <c r="L73" s="15"/>
      <c r="M73" s="14"/>
      <c r="N73" s="15"/>
      <c r="O73" s="15"/>
      <c r="P73" s="61" t="str">
        <f>IF(Q73="SI","ENTREGADO",IF('CONSOLIDADO Y GRAFICAS'!AB73="","",(IF('CONSOLIDADO Y GRAFICAS'!AB73&lt;='CONSOLIDADO Y GRAFICAS'!AC73,"FALTA ENTREGA","PENDIENTE"))))</f>
        <v/>
      </c>
      <c r="Q73" s="57"/>
      <c r="R73" s="50"/>
    </row>
    <row r="74" spans="1:18" ht="30" customHeight="1">
      <c r="A74" s="16"/>
      <c r="B74" s="16"/>
      <c r="C74" s="16"/>
      <c r="D74" s="16"/>
      <c r="E74" s="16"/>
      <c r="F74" s="16"/>
      <c r="G74" s="16"/>
      <c r="H74" s="10"/>
      <c r="I74" s="10"/>
      <c r="J74" s="10"/>
      <c r="K74" s="11"/>
      <c r="L74" s="11"/>
      <c r="M74" s="10"/>
      <c r="N74" s="11"/>
      <c r="O74" s="11"/>
      <c r="P74" s="61" t="str">
        <f>IF(Q74="SI","ENTREGADO",IF('CONSOLIDADO Y GRAFICAS'!AB74="","",(IF('CONSOLIDADO Y GRAFICAS'!AB74&lt;='CONSOLIDADO Y GRAFICAS'!AC74,"FALTA ENTREGA","PENDIENTE"))))</f>
        <v/>
      </c>
      <c r="Q74" s="55"/>
      <c r="R74" s="48"/>
    </row>
    <row r="75" spans="1:18" ht="30" customHeight="1">
      <c r="A75" s="12"/>
      <c r="B75" s="12"/>
      <c r="C75" s="12"/>
      <c r="D75" s="12"/>
      <c r="E75" s="12"/>
      <c r="F75" s="12"/>
      <c r="G75" s="12"/>
      <c r="H75" s="14"/>
      <c r="I75" s="14"/>
      <c r="J75" s="14"/>
      <c r="K75" s="15"/>
      <c r="L75" s="15"/>
      <c r="M75" s="14"/>
      <c r="N75" s="15"/>
      <c r="O75" s="15"/>
      <c r="P75" s="61" t="str">
        <f>IF(Q75="SI","ENTREGADO",IF('CONSOLIDADO Y GRAFICAS'!AB75="","",(IF('CONSOLIDADO Y GRAFICAS'!AB75&lt;='CONSOLIDADO Y GRAFICAS'!AC75,"FALTA ENTREGA","PENDIENTE"))))</f>
        <v/>
      </c>
      <c r="Q75" s="57"/>
      <c r="R75" s="50"/>
    </row>
    <row r="76" spans="1:18" ht="30" customHeight="1">
      <c r="A76" s="16"/>
      <c r="B76" s="16"/>
      <c r="C76" s="16"/>
      <c r="D76" s="16"/>
      <c r="E76" s="16"/>
      <c r="F76" s="16"/>
      <c r="G76" s="16"/>
      <c r="H76" s="10"/>
      <c r="I76" s="10"/>
      <c r="J76" s="10"/>
      <c r="K76" s="11"/>
      <c r="L76" s="11"/>
      <c r="M76" s="10"/>
      <c r="N76" s="11"/>
      <c r="O76" s="11"/>
      <c r="P76" s="61" t="str">
        <f>IF(Q76="SI","ENTREGADO",IF('CONSOLIDADO Y GRAFICAS'!AB76="","",(IF('CONSOLIDADO Y GRAFICAS'!AB76&lt;='CONSOLIDADO Y GRAFICAS'!AC76,"FALTA ENTREGA","PENDIENTE"))))</f>
        <v/>
      </c>
      <c r="Q76" s="55"/>
      <c r="R76" s="48"/>
    </row>
    <row r="77" spans="1:18" ht="30" customHeight="1">
      <c r="A77" s="12"/>
      <c r="B77" s="12"/>
      <c r="C77" s="12"/>
      <c r="D77" s="12"/>
      <c r="E77" s="12"/>
      <c r="F77" s="12"/>
      <c r="G77" s="12"/>
      <c r="H77" s="14"/>
      <c r="I77" s="14"/>
      <c r="J77" s="14"/>
      <c r="K77" s="15"/>
      <c r="L77" s="15"/>
      <c r="M77" s="14"/>
      <c r="N77" s="15"/>
      <c r="O77" s="15"/>
      <c r="P77" s="61" t="str">
        <f>IF(Q77="SI","ENTREGADO",IF('CONSOLIDADO Y GRAFICAS'!AB77="","",(IF('CONSOLIDADO Y GRAFICAS'!AB77&lt;='CONSOLIDADO Y GRAFICAS'!AC77,"FALTA ENTREGA","PENDIENTE"))))</f>
        <v/>
      </c>
      <c r="Q77" s="57"/>
      <c r="R77" s="50"/>
    </row>
    <row r="78" spans="1:18" ht="30" customHeight="1">
      <c r="A78" s="16"/>
      <c r="B78" s="16"/>
      <c r="C78" s="16"/>
      <c r="D78" s="16"/>
      <c r="E78" s="16"/>
      <c r="F78" s="16"/>
      <c r="G78" s="16"/>
      <c r="H78" s="10"/>
      <c r="I78" s="10"/>
      <c r="J78" s="10"/>
      <c r="K78" s="11"/>
      <c r="L78" s="11"/>
      <c r="M78" s="10"/>
      <c r="N78" s="11"/>
      <c r="O78" s="11"/>
      <c r="P78" s="61" t="str">
        <f>IF(Q78="SI","ENTREGADO",IF('CONSOLIDADO Y GRAFICAS'!AB78="","",(IF('CONSOLIDADO Y GRAFICAS'!AB78&lt;='CONSOLIDADO Y GRAFICAS'!AC78,"FALTA ENTREGA","PENDIENTE"))))</f>
        <v/>
      </c>
      <c r="Q78" s="55"/>
      <c r="R78" s="48"/>
    </row>
    <row r="79" spans="1:18" ht="30" customHeight="1">
      <c r="A79" s="12"/>
      <c r="B79" s="12"/>
      <c r="C79" s="12"/>
      <c r="D79" s="12"/>
      <c r="E79" s="12"/>
      <c r="F79" s="12"/>
      <c r="G79" s="12"/>
      <c r="H79" s="14"/>
      <c r="I79" s="14"/>
      <c r="J79" s="14"/>
      <c r="K79" s="15"/>
      <c r="L79" s="15"/>
      <c r="M79" s="14"/>
      <c r="N79" s="15"/>
      <c r="O79" s="15"/>
      <c r="P79" s="61" t="str">
        <f>IF(Q79="SI","ENTREGADO",IF('CONSOLIDADO Y GRAFICAS'!AB79="","",(IF('CONSOLIDADO Y GRAFICAS'!AB79&lt;='CONSOLIDADO Y GRAFICAS'!AC79,"FALTA ENTREGA","PENDIENTE"))))</f>
        <v/>
      </c>
      <c r="Q79" s="57"/>
      <c r="R79" s="50"/>
    </row>
    <row r="80" spans="1:18" ht="30" customHeight="1">
      <c r="A80" s="16"/>
      <c r="B80" s="16"/>
      <c r="C80" s="16"/>
      <c r="D80" s="16"/>
      <c r="E80" s="16"/>
      <c r="F80" s="16"/>
      <c r="G80" s="16"/>
      <c r="H80" s="10"/>
      <c r="I80" s="10"/>
      <c r="J80" s="10"/>
      <c r="K80" s="11"/>
      <c r="L80" s="11"/>
      <c r="M80" s="10"/>
      <c r="N80" s="11"/>
      <c r="O80" s="11"/>
      <c r="P80" s="61" t="str">
        <f>IF(Q80="SI","ENTREGADO",IF('CONSOLIDADO Y GRAFICAS'!AB80="","",(IF('CONSOLIDADO Y GRAFICAS'!AB80&lt;='CONSOLIDADO Y GRAFICAS'!AC80,"FALTA ENTREGA","PENDIENTE"))))</f>
        <v/>
      </c>
      <c r="Q80" s="55"/>
      <c r="R80" s="48"/>
    </row>
    <row r="81" spans="1:18" ht="30" customHeight="1">
      <c r="A81" s="12"/>
      <c r="B81" s="12"/>
      <c r="C81" s="12"/>
      <c r="D81" s="12"/>
      <c r="E81" s="12"/>
      <c r="F81" s="12"/>
      <c r="G81" s="12"/>
      <c r="H81" s="14"/>
      <c r="I81" s="14"/>
      <c r="J81" s="14"/>
      <c r="K81" s="15"/>
      <c r="L81" s="15"/>
      <c r="M81" s="14"/>
      <c r="N81" s="15"/>
      <c r="O81" s="15"/>
      <c r="P81" s="61" t="str">
        <f>IF(Q81="SI","ENTREGADO",IF('CONSOLIDADO Y GRAFICAS'!AB81="","",(IF('CONSOLIDADO Y GRAFICAS'!AB81&lt;='CONSOLIDADO Y GRAFICAS'!AC81,"FALTA ENTREGA","PENDIENTE"))))</f>
        <v/>
      </c>
      <c r="Q81" s="57"/>
      <c r="R81" s="50"/>
    </row>
    <row r="82" spans="1:18" ht="30" customHeight="1">
      <c r="A82" s="16"/>
      <c r="B82" s="16"/>
      <c r="C82" s="16"/>
      <c r="D82" s="16"/>
      <c r="E82" s="16"/>
      <c r="F82" s="16"/>
      <c r="G82" s="16"/>
      <c r="H82" s="10"/>
      <c r="I82" s="10"/>
      <c r="J82" s="10"/>
      <c r="K82" s="11"/>
      <c r="L82" s="11"/>
      <c r="M82" s="10"/>
      <c r="N82" s="11"/>
      <c r="O82" s="11"/>
      <c r="P82" s="61" t="str">
        <f>IF(Q82="SI","ENTREGADO",IF('CONSOLIDADO Y GRAFICAS'!AB82="","",(IF('CONSOLIDADO Y GRAFICAS'!AB82&lt;='CONSOLIDADO Y GRAFICAS'!AC82,"FALTA ENTREGA","PENDIENTE"))))</f>
        <v/>
      </c>
      <c r="Q82" s="55"/>
      <c r="R82" s="48"/>
    </row>
    <row r="83" spans="1:18" ht="30" customHeight="1">
      <c r="A83" s="12"/>
      <c r="B83" s="12"/>
      <c r="C83" s="12"/>
      <c r="D83" s="12"/>
      <c r="E83" s="12"/>
      <c r="F83" s="12"/>
      <c r="G83" s="12"/>
      <c r="H83" s="14"/>
      <c r="I83" s="14"/>
      <c r="J83" s="14"/>
      <c r="K83" s="15"/>
      <c r="L83" s="15"/>
      <c r="M83" s="14"/>
      <c r="N83" s="15"/>
      <c r="O83" s="15"/>
      <c r="P83" s="61" t="str">
        <f>IF(Q83="SI","ENTREGADO",IF('CONSOLIDADO Y GRAFICAS'!AB83="","",(IF('CONSOLIDADO Y GRAFICAS'!AB83&lt;='CONSOLIDADO Y GRAFICAS'!AC83,"FALTA ENTREGA","PENDIENTE"))))</f>
        <v/>
      </c>
      <c r="Q83" s="57"/>
      <c r="R83" s="50"/>
    </row>
    <row r="84" spans="1:18" ht="30" customHeight="1">
      <c r="A84" s="16"/>
      <c r="B84" s="16"/>
      <c r="C84" s="16"/>
      <c r="D84" s="16"/>
      <c r="E84" s="16"/>
      <c r="F84" s="16"/>
      <c r="G84" s="16"/>
      <c r="H84" s="10"/>
      <c r="I84" s="10"/>
      <c r="J84" s="10"/>
      <c r="K84" s="11"/>
      <c r="L84" s="11"/>
      <c r="M84" s="10"/>
      <c r="N84" s="11"/>
      <c r="O84" s="11"/>
      <c r="P84" s="61" t="str">
        <f>IF(Q84="SI","ENTREGADO",IF('CONSOLIDADO Y GRAFICAS'!AB84="","",(IF('CONSOLIDADO Y GRAFICAS'!AB84&lt;='CONSOLIDADO Y GRAFICAS'!AC84,"FALTA ENTREGA","PENDIENTE"))))</f>
        <v/>
      </c>
      <c r="Q84" s="55"/>
      <c r="R84" s="48"/>
    </row>
    <row r="85" spans="1:18" ht="30" customHeight="1">
      <c r="A85" s="12"/>
      <c r="B85" s="12"/>
      <c r="C85" s="12"/>
      <c r="D85" s="12"/>
      <c r="E85" s="12"/>
      <c r="F85" s="12"/>
      <c r="G85" s="12"/>
      <c r="H85" s="14"/>
      <c r="I85" s="14"/>
      <c r="J85" s="14"/>
      <c r="K85" s="15"/>
      <c r="L85" s="15"/>
      <c r="M85" s="14"/>
      <c r="N85" s="15"/>
      <c r="O85" s="15"/>
      <c r="P85" s="61" t="str">
        <f>IF(Q85="SI","ENTREGADO",IF('CONSOLIDADO Y GRAFICAS'!AB85="","",(IF('CONSOLIDADO Y GRAFICAS'!AB85&lt;='CONSOLIDADO Y GRAFICAS'!AC85,"FALTA ENTREGA","PENDIENTE"))))</f>
        <v/>
      </c>
      <c r="Q85" s="57"/>
      <c r="R85" s="50"/>
    </row>
    <row r="86" spans="1:18" ht="30" customHeight="1">
      <c r="A86" s="16"/>
      <c r="B86" s="16"/>
      <c r="C86" s="16"/>
      <c r="D86" s="16"/>
      <c r="E86" s="16"/>
      <c r="F86" s="16"/>
      <c r="G86" s="16"/>
      <c r="H86" s="10"/>
      <c r="I86" s="10"/>
      <c r="J86" s="10"/>
      <c r="K86" s="11"/>
      <c r="L86" s="11"/>
      <c r="M86" s="10"/>
      <c r="N86" s="11"/>
      <c r="O86" s="11"/>
      <c r="P86" s="61" t="str">
        <f>IF(Q86="SI","ENTREGADO",IF('CONSOLIDADO Y GRAFICAS'!AB86="","",(IF('CONSOLIDADO Y GRAFICAS'!AB86&lt;='CONSOLIDADO Y GRAFICAS'!AC86,"FALTA ENTREGA","PENDIENTE"))))</f>
        <v/>
      </c>
      <c r="Q86" s="55"/>
      <c r="R86" s="48"/>
    </row>
    <row r="87" spans="1:18" ht="30" customHeight="1">
      <c r="A87" s="12"/>
      <c r="B87" s="12"/>
      <c r="C87" s="12"/>
      <c r="D87" s="12"/>
      <c r="E87" s="12"/>
      <c r="F87" s="12"/>
      <c r="G87" s="12"/>
      <c r="H87" s="14"/>
      <c r="I87" s="14"/>
      <c r="J87" s="14"/>
      <c r="K87" s="15"/>
      <c r="L87" s="15"/>
      <c r="M87" s="14"/>
      <c r="N87" s="15"/>
      <c r="O87" s="15"/>
      <c r="P87" s="61" t="str">
        <f>IF(Q87="SI","ENTREGADO",IF('CONSOLIDADO Y GRAFICAS'!AB87="","",(IF('CONSOLIDADO Y GRAFICAS'!AB87&lt;='CONSOLIDADO Y GRAFICAS'!AC87,"FALTA ENTREGA","PENDIENTE"))))</f>
        <v/>
      </c>
      <c r="Q87" s="57"/>
      <c r="R87" s="50"/>
    </row>
    <row r="88" spans="1:18" ht="30" customHeight="1">
      <c r="A88" s="16"/>
      <c r="B88" s="16"/>
      <c r="C88" s="16"/>
      <c r="D88" s="16"/>
      <c r="E88" s="16"/>
      <c r="F88" s="16"/>
      <c r="G88" s="16"/>
      <c r="H88" s="10"/>
      <c r="I88" s="10"/>
      <c r="J88" s="10"/>
      <c r="K88" s="11"/>
      <c r="L88" s="11"/>
      <c r="M88" s="10"/>
      <c r="N88" s="11"/>
      <c r="O88" s="11"/>
      <c r="P88" s="61" t="str">
        <f>IF(Q88="SI","ENTREGADO",IF('CONSOLIDADO Y GRAFICAS'!AB88="","",(IF('CONSOLIDADO Y GRAFICAS'!AB88&lt;='CONSOLIDADO Y GRAFICAS'!AC88,"FALTA ENTREGA","PENDIENTE"))))</f>
        <v/>
      </c>
      <c r="Q88" s="55"/>
      <c r="R88" s="48"/>
    </row>
    <row r="89" spans="1:18" ht="30" customHeight="1">
      <c r="A89" s="12"/>
      <c r="B89" s="12"/>
      <c r="C89" s="12"/>
      <c r="D89" s="12"/>
      <c r="E89" s="12"/>
      <c r="F89" s="12"/>
      <c r="G89" s="12"/>
      <c r="H89" s="14"/>
      <c r="I89" s="14"/>
      <c r="J89" s="14"/>
      <c r="K89" s="15"/>
      <c r="L89" s="15"/>
      <c r="M89" s="14"/>
      <c r="N89" s="15"/>
      <c r="O89" s="15"/>
      <c r="P89" s="61" t="str">
        <f>IF(Q89="SI","ENTREGADO",IF('CONSOLIDADO Y GRAFICAS'!AB89="","",(IF('CONSOLIDADO Y GRAFICAS'!AB89&lt;='CONSOLIDADO Y GRAFICAS'!AC89,"FALTA ENTREGA","PENDIENTE"))))</f>
        <v/>
      </c>
      <c r="Q89" s="57"/>
      <c r="R89" s="50"/>
    </row>
    <row r="90" spans="1:18" ht="30" customHeight="1">
      <c r="A90" s="16"/>
      <c r="B90" s="16"/>
      <c r="C90" s="16"/>
      <c r="D90" s="16"/>
      <c r="E90" s="16"/>
      <c r="F90" s="16"/>
      <c r="G90" s="16"/>
      <c r="H90" s="10"/>
      <c r="I90" s="10"/>
      <c r="J90" s="10"/>
      <c r="K90" s="11"/>
      <c r="L90" s="11"/>
      <c r="M90" s="10"/>
      <c r="N90" s="11"/>
      <c r="O90" s="11"/>
      <c r="P90" s="61" t="str">
        <f>IF(Q90="SI","ENTREGADO",IF('CONSOLIDADO Y GRAFICAS'!AB90="","",(IF('CONSOLIDADO Y GRAFICAS'!AB90&lt;='CONSOLIDADO Y GRAFICAS'!AC90,"FALTA ENTREGA","PENDIENTE"))))</f>
        <v/>
      </c>
      <c r="Q90" s="55"/>
      <c r="R90" s="48"/>
    </row>
    <row r="91" spans="1:18" ht="30" customHeight="1">
      <c r="A91" s="12"/>
      <c r="B91" s="12"/>
      <c r="C91" s="12"/>
      <c r="D91" s="12"/>
      <c r="E91" s="12"/>
      <c r="F91" s="12"/>
      <c r="G91" s="12"/>
      <c r="H91" s="14"/>
      <c r="I91" s="14"/>
      <c r="J91" s="14"/>
      <c r="K91" s="15"/>
      <c r="L91" s="15"/>
      <c r="M91" s="14"/>
      <c r="N91" s="15"/>
      <c r="O91" s="15"/>
      <c r="P91" s="61" t="str">
        <f>IF(Q91="SI","ENTREGADO",IF('CONSOLIDADO Y GRAFICAS'!AB91="","",(IF('CONSOLIDADO Y GRAFICAS'!AB91&lt;='CONSOLIDADO Y GRAFICAS'!AC91,"FALTA ENTREGA","PENDIENTE"))))</f>
        <v/>
      </c>
      <c r="Q91" s="57"/>
      <c r="R91" s="50"/>
    </row>
    <row r="92" spans="1:18" ht="30" customHeight="1">
      <c r="A92" s="16"/>
      <c r="B92" s="16"/>
      <c r="C92" s="16"/>
      <c r="D92" s="16"/>
      <c r="E92" s="16"/>
      <c r="F92" s="16"/>
      <c r="G92" s="16"/>
      <c r="H92" s="10"/>
      <c r="I92" s="10"/>
      <c r="J92" s="10"/>
      <c r="K92" s="11"/>
      <c r="L92" s="11"/>
      <c r="M92" s="10"/>
      <c r="N92" s="11"/>
      <c r="O92" s="11"/>
      <c r="P92" s="61" t="str">
        <f>IF(Q92="SI","ENTREGADO",IF('CONSOLIDADO Y GRAFICAS'!AB92="","",(IF('CONSOLIDADO Y GRAFICAS'!AB92&lt;='CONSOLIDADO Y GRAFICAS'!AC92,"FALTA ENTREGA","PENDIENTE"))))</f>
        <v/>
      </c>
      <c r="Q92" s="55"/>
      <c r="R92" s="48"/>
    </row>
    <row r="93" spans="1:18" ht="30" customHeight="1">
      <c r="A93" s="12"/>
      <c r="B93" s="12"/>
      <c r="C93" s="12"/>
      <c r="D93" s="12"/>
      <c r="E93" s="12"/>
      <c r="F93" s="12"/>
      <c r="G93" s="12"/>
      <c r="H93" s="14"/>
      <c r="I93" s="14"/>
      <c r="J93" s="14"/>
      <c r="K93" s="15"/>
      <c r="L93" s="15"/>
      <c r="M93" s="14"/>
      <c r="N93" s="15"/>
      <c r="O93" s="15"/>
      <c r="P93" s="61" t="str">
        <f>IF(Q93="SI","ENTREGADO",IF('CONSOLIDADO Y GRAFICAS'!AB93="","",(IF('CONSOLIDADO Y GRAFICAS'!AB93&lt;='CONSOLIDADO Y GRAFICAS'!AC93,"FALTA ENTREGA","PENDIENTE"))))</f>
        <v/>
      </c>
      <c r="Q93" s="57"/>
      <c r="R93" s="50"/>
    </row>
    <row r="94" spans="1:18" ht="30" customHeight="1">
      <c r="A94" s="16"/>
      <c r="B94" s="16"/>
      <c r="C94" s="16"/>
      <c r="D94" s="16"/>
      <c r="E94" s="16"/>
      <c r="F94" s="16"/>
      <c r="G94" s="16"/>
      <c r="H94" s="10"/>
      <c r="I94" s="10"/>
      <c r="J94" s="10"/>
      <c r="K94" s="11"/>
      <c r="L94" s="11"/>
      <c r="M94" s="10"/>
      <c r="N94" s="11"/>
      <c r="O94" s="11"/>
      <c r="P94" s="61" t="str">
        <f>IF(Q94="SI","ENTREGADO",IF('CONSOLIDADO Y GRAFICAS'!AB94="","",(IF('CONSOLIDADO Y GRAFICAS'!AB94&lt;='CONSOLIDADO Y GRAFICAS'!AC94,"FALTA ENTREGA","PENDIENTE"))))</f>
        <v/>
      </c>
      <c r="Q94" s="55"/>
      <c r="R94" s="48"/>
    </row>
    <row r="95" spans="1:18" ht="30" customHeight="1">
      <c r="A95" s="12"/>
      <c r="B95" s="12"/>
      <c r="C95" s="12"/>
      <c r="D95" s="12"/>
      <c r="E95" s="12"/>
      <c r="F95" s="12"/>
      <c r="G95" s="12"/>
      <c r="H95" s="14"/>
      <c r="I95" s="14"/>
      <c r="J95" s="14"/>
      <c r="K95" s="15"/>
      <c r="L95" s="15"/>
      <c r="M95" s="14"/>
      <c r="N95" s="15"/>
      <c r="O95" s="15"/>
      <c r="P95" s="61" t="str">
        <f>IF(Q95="SI","ENTREGADO",IF('CONSOLIDADO Y GRAFICAS'!AB95="","",(IF('CONSOLIDADO Y GRAFICAS'!AB95&lt;='CONSOLIDADO Y GRAFICAS'!AC95,"FALTA ENTREGA","PENDIENTE"))))</f>
        <v/>
      </c>
      <c r="Q95" s="57"/>
      <c r="R95" s="50"/>
    </row>
    <row r="96" spans="1:18" ht="30" customHeight="1">
      <c r="A96" s="16"/>
      <c r="B96" s="16"/>
      <c r="C96" s="16"/>
      <c r="D96" s="16"/>
      <c r="E96" s="16"/>
      <c r="F96" s="16"/>
      <c r="G96" s="16"/>
      <c r="H96" s="10"/>
      <c r="I96" s="10"/>
      <c r="J96" s="10"/>
      <c r="K96" s="11"/>
      <c r="L96" s="11"/>
      <c r="M96" s="10"/>
      <c r="N96" s="11"/>
      <c r="O96" s="11"/>
      <c r="P96" s="61" t="str">
        <f>IF(Q96="SI","ENTREGADO",IF('CONSOLIDADO Y GRAFICAS'!AB96="","",(IF('CONSOLIDADO Y GRAFICAS'!AB96&lt;='CONSOLIDADO Y GRAFICAS'!AC96,"FALTA ENTREGA","PENDIENTE"))))</f>
        <v/>
      </c>
      <c r="Q96" s="55"/>
      <c r="R96" s="48"/>
    </row>
    <row r="97" spans="1:18" ht="30" customHeight="1">
      <c r="A97" s="12"/>
      <c r="B97" s="12"/>
      <c r="C97" s="12"/>
      <c r="D97" s="12"/>
      <c r="E97" s="12"/>
      <c r="F97" s="12"/>
      <c r="G97" s="12"/>
      <c r="H97" s="14"/>
      <c r="I97" s="14"/>
      <c r="J97" s="14"/>
      <c r="K97" s="15"/>
      <c r="L97" s="15"/>
      <c r="M97" s="14"/>
      <c r="N97" s="15"/>
      <c r="O97" s="15"/>
      <c r="P97" s="61" t="str">
        <f>IF(Q97="SI","ENTREGADO",IF('CONSOLIDADO Y GRAFICAS'!AB97="","",(IF('CONSOLIDADO Y GRAFICAS'!AB97&lt;='CONSOLIDADO Y GRAFICAS'!AC97,"FALTA ENTREGA","PENDIENTE"))))</f>
        <v/>
      </c>
      <c r="Q97" s="57"/>
      <c r="R97" s="50"/>
    </row>
    <row r="98" spans="1:18" ht="30" customHeight="1">
      <c r="A98" s="16"/>
      <c r="B98" s="16"/>
      <c r="C98" s="16"/>
      <c r="D98" s="16"/>
      <c r="E98" s="16"/>
      <c r="F98" s="16"/>
      <c r="G98" s="16"/>
      <c r="H98" s="10"/>
      <c r="I98" s="10"/>
      <c r="J98" s="10"/>
      <c r="K98" s="11"/>
      <c r="L98" s="11"/>
      <c r="M98" s="10"/>
      <c r="N98" s="11"/>
      <c r="O98" s="11"/>
      <c r="P98" s="61" t="str">
        <f>IF(Q98="SI","ENTREGADO",IF('CONSOLIDADO Y GRAFICAS'!AB98="","",(IF('CONSOLIDADO Y GRAFICAS'!AB98&lt;='CONSOLIDADO Y GRAFICAS'!AC98,"FALTA ENTREGA","PENDIENTE"))))</f>
        <v/>
      </c>
      <c r="Q98" s="55"/>
      <c r="R98" s="48"/>
    </row>
    <row r="99" spans="1:18" ht="30" customHeight="1">
      <c r="A99" s="12"/>
      <c r="B99" s="12"/>
      <c r="C99" s="12"/>
      <c r="D99" s="12"/>
      <c r="E99" s="12"/>
      <c r="F99" s="12"/>
      <c r="G99" s="12"/>
      <c r="H99" s="14"/>
      <c r="I99" s="14"/>
      <c r="J99" s="14"/>
      <c r="K99" s="15"/>
      <c r="L99" s="15"/>
      <c r="M99" s="14"/>
      <c r="N99" s="15"/>
      <c r="O99" s="15"/>
      <c r="P99" s="61" t="str">
        <f>IF(Q99="SI","ENTREGADO",IF('CONSOLIDADO Y GRAFICAS'!AB99="","",(IF('CONSOLIDADO Y GRAFICAS'!AB99&lt;='CONSOLIDADO Y GRAFICAS'!AC99,"FALTA ENTREGA","PENDIENTE"))))</f>
        <v/>
      </c>
      <c r="Q99" s="57"/>
      <c r="R99" s="50"/>
    </row>
    <row r="100" spans="1:18" ht="30" customHeight="1">
      <c r="A100" s="16"/>
      <c r="B100" s="16"/>
      <c r="C100" s="16"/>
      <c r="D100" s="16"/>
      <c r="E100" s="16"/>
      <c r="F100" s="16"/>
      <c r="G100" s="16"/>
      <c r="H100" s="10"/>
      <c r="I100" s="10"/>
      <c r="J100" s="10"/>
      <c r="K100" s="11"/>
      <c r="L100" s="11"/>
      <c r="M100" s="10"/>
      <c r="N100" s="11"/>
      <c r="O100" s="11"/>
      <c r="P100" s="61" t="str">
        <f>IF(Q100="SI","ENTREGADO",IF('CONSOLIDADO Y GRAFICAS'!AB100="","",(IF('CONSOLIDADO Y GRAFICAS'!AB100&lt;='CONSOLIDADO Y GRAFICAS'!AC100,"FALTA ENTREGA","PENDIENTE"))))</f>
        <v/>
      </c>
      <c r="Q100" s="55"/>
      <c r="R100" s="48"/>
    </row>
    <row r="101" spans="1:18" ht="30" customHeight="1">
      <c r="A101" s="12"/>
      <c r="B101" s="12"/>
      <c r="C101" s="12"/>
      <c r="D101" s="12"/>
      <c r="E101" s="12"/>
      <c r="F101" s="12"/>
      <c r="G101" s="12"/>
      <c r="H101" s="14"/>
      <c r="I101" s="14"/>
      <c r="J101" s="14"/>
      <c r="K101" s="15"/>
      <c r="L101" s="15"/>
      <c r="M101" s="14"/>
      <c r="N101" s="15"/>
      <c r="O101" s="15"/>
      <c r="P101" s="61" t="str">
        <f>IF(Q101="SI","ENTREGADO",IF('CONSOLIDADO Y GRAFICAS'!AB101="","",(IF('CONSOLIDADO Y GRAFICAS'!AB101&lt;='CONSOLIDADO Y GRAFICAS'!AC101,"FALTA ENTREGA","PENDIENTE"))))</f>
        <v/>
      </c>
      <c r="Q101" s="57"/>
      <c r="R101" s="50"/>
    </row>
    <row r="102" spans="1:18" ht="30" customHeight="1">
      <c r="A102" s="16"/>
      <c r="B102" s="16"/>
      <c r="C102" s="16"/>
      <c r="D102" s="16"/>
      <c r="E102" s="16"/>
      <c r="F102" s="16"/>
      <c r="G102" s="16"/>
      <c r="H102" s="10"/>
      <c r="I102" s="10"/>
      <c r="J102" s="10"/>
      <c r="K102" s="11"/>
      <c r="L102" s="11"/>
      <c r="M102" s="10"/>
      <c r="N102" s="11"/>
      <c r="O102" s="11"/>
      <c r="P102" s="61" t="str">
        <f>IF(Q102="SI","ENTREGADO",IF('CONSOLIDADO Y GRAFICAS'!AB102="","",(IF('CONSOLIDADO Y GRAFICAS'!AB102&lt;='CONSOLIDADO Y GRAFICAS'!AC102,"FALTA ENTREGA","PENDIENTE"))))</f>
        <v/>
      </c>
      <c r="Q102" s="55"/>
      <c r="R102" s="48"/>
    </row>
    <row r="103" spans="1:18" ht="30" customHeight="1">
      <c r="A103" s="12"/>
      <c r="B103" s="12"/>
      <c r="C103" s="12"/>
      <c r="D103" s="12"/>
      <c r="E103" s="12"/>
      <c r="F103" s="12"/>
      <c r="G103" s="12"/>
      <c r="H103" s="14"/>
      <c r="I103" s="14"/>
      <c r="J103" s="14"/>
      <c r="K103" s="15"/>
      <c r="L103" s="15"/>
      <c r="M103" s="14"/>
      <c r="N103" s="15"/>
      <c r="O103" s="15"/>
      <c r="P103" s="61" t="str">
        <f>IF(Q103="SI","ENTREGADO",IF('CONSOLIDADO Y GRAFICAS'!AB103="","",(IF('CONSOLIDADO Y GRAFICAS'!AB103&lt;='CONSOLIDADO Y GRAFICAS'!AC103,"FALTA ENTREGA","PENDIENTE"))))</f>
        <v/>
      </c>
      <c r="Q103" s="57"/>
      <c r="R103" s="50"/>
    </row>
    <row r="104" spans="1:18" ht="30" customHeight="1">
      <c r="A104" s="16"/>
      <c r="B104" s="16"/>
      <c r="C104" s="16"/>
      <c r="D104" s="16"/>
      <c r="E104" s="16"/>
      <c r="F104" s="16"/>
      <c r="G104" s="16"/>
      <c r="H104" s="10"/>
      <c r="I104" s="10"/>
      <c r="J104" s="10"/>
      <c r="K104" s="11"/>
      <c r="L104" s="11"/>
      <c r="M104" s="10"/>
      <c r="N104" s="11"/>
      <c r="O104" s="11"/>
      <c r="P104" s="61" t="str">
        <f>IF(Q104="SI","ENTREGADO",IF('CONSOLIDADO Y GRAFICAS'!AB104="","",(IF('CONSOLIDADO Y GRAFICAS'!AB104&lt;='CONSOLIDADO Y GRAFICAS'!AC104,"FALTA ENTREGA","PENDIENTE"))))</f>
        <v/>
      </c>
      <c r="Q104" s="55"/>
      <c r="R104" s="48"/>
    </row>
    <row r="105" spans="1:18" ht="30" customHeight="1">
      <c r="A105" s="12"/>
      <c r="B105" s="12"/>
      <c r="C105" s="12"/>
      <c r="D105" s="12"/>
      <c r="E105" s="12"/>
      <c r="F105" s="12"/>
      <c r="G105" s="12"/>
      <c r="H105" s="14"/>
      <c r="I105" s="14"/>
      <c r="J105" s="14"/>
      <c r="K105" s="15"/>
      <c r="L105" s="15"/>
      <c r="M105" s="14"/>
      <c r="N105" s="15"/>
      <c r="O105" s="15"/>
      <c r="P105" s="61" t="str">
        <f>IF(Q105="SI","ENTREGADO",IF('CONSOLIDADO Y GRAFICAS'!AB105="","",(IF('CONSOLIDADO Y GRAFICAS'!AB105&lt;='CONSOLIDADO Y GRAFICAS'!AC105,"FALTA ENTREGA","PENDIENTE"))))</f>
        <v/>
      </c>
      <c r="Q105" s="57"/>
      <c r="R105" s="50"/>
    </row>
    <row r="106" spans="1:18" ht="30" customHeight="1">
      <c r="A106" s="16"/>
      <c r="B106" s="16"/>
      <c r="C106" s="16"/>
      <c r="D106" s="16"/>
      <c r="E106" s="16"/>
      <c r="F106" s="16"/>
      <c r="G106" s="16"/>
      <c r="H106" s="10"/>
      <c r="I106" s="10"/>
      <c r="J106" s="10"/>
      <c r="K106" s="11"/>
      <c r="L106" s="11"/>
      <c r="M106" s="10"/>
      <c r="N106" s="11"/>
      <c r="O106" s="11"/>
      <c r="P106" s="61" t="str">
        <f>IF(Q106="SI","ENTREGADO",IF('CONSOLIDADO Y GRAFICAS'!AB106="","",(IF('CONSOLIDADO Y GRAFICAS'!AB106&lt;='CONSOLIDADO Y GRAFICAS'!AC106,"FALTA ENTREGA","PENDIENTE"))))</f>
        <v/>
      </c>
      <c r="Q106" s="55"/>
      <c r="R106" s="48"/>
    </row>
    <row r="107" spans="1:18" ht="30" customHeight="1">
      <c r="A107" s="12"/>
      <c r="B107" s="12"/>
      <c r="C107" s="12"/>
      <c r="D107" s="12"/>
      <c r="E107" s="12"/>
      <c r="F107" s="12"/>
      <c r="G107" s="12"/>
      <c r="H107" s="14"/>
      <c r="I107" s="14"/>
      <c r="J107" s="14"/>
      <c r="K107" s="15"/>
      <c r="L107" s="15"/>
      <c r="M107" s="14"/>
      <c r="N107" s="15"/>
      <c r="O107" s="15"/>
      <c r="P107" s="61" t="str">
        <f>IF(Q107="SI","ENTREGADO",IF('CONSOLIDADO Y GRAFICAS'!AB107="","",(IF('CONSOLIDADO Y GRAFICAS'!AB107&lt;='CONSOLIDADO Y GRAFICAS'!AC107,"FALTA ENTREGA","PENDIENTE"))))</f>
        <v/>
      </c>
      <c r="Q107" s="57"/>
      <c r="R107" s="50"/>
    </row>
    <row r="108" spans="1:18" ht="30" customHeight="1">
      <c r="A108" s="16"/>
      <c r="B108" s="16"/>
      <c r="C108" s="16"/>
      <c r="D108" s="16"/>
      <c r="E108" s="16"/>
      <c r="F108" s="16"/>
      <c r="G108" s="16"/>
      <c r="H108" s="10"/>
      <c r="I108" s="10"/>
      <c r="J108" s="10"/>
      <c r="K108" s="11"/>
      <c r="L108" s="11"/>
      <c r="M108" s="10"/>
      <c r="N108" s="11"/>
      <c r="O108" s="11"/>
      <c r="P108" s="61" t="str">
        <f>IF(Q108="SI","ENTREGADO",IF('CONSOLIDADO Y GRAFICAS'!AB108="","",(IF('CONSOLIDADO Y GRAFICAS'!AB108&lt;='CONSOLIDADO Y GRAFICAS'!AC108,"FALTA ENTREGA","PENDIENTE"))))</f>
        <v/>
      </c>
      <c r="Q108" s="55"/>
      <c r="R108" s="48"/>
    </row>
    <row r="109" spans="1:18" ht="30" customHeight="1">
      <c r="A109" s="12"/>
      <c r="B109" s="12"/>
      <c r="C109" s="12"/>
      <c r="D109" s="12"/>
      <c r="E109" s="12"/>
      <c r="F109" s="12"/>
      <c r="G109" s="12"/>
      <c r="H109" s="14"/>
      <c r="I109" s="14"/>
      <c r="J109" s="14"/>
      <c r="K109" s="15"/>
      <c r="L109" s="15"/>
      <c r="M109" s="14"/>
      <c r="N109" s="15"/>
      <c r="O109" s="15"/>
      <c r="P109" s="61" t="str">
        <f>IF(Q109="SI","ENTREGADO",IF('CONSOLIDADO Y GRAFICAS'!AB109="","",(IF('CONSOLIDADO Y GRAFICAS'!AB109&lt;='CONSOLIDADO Y GRAFICAS'!AC109,"FALTA ENTREGA","PENDIENTE"))))</f>
        <v/>
      </c>
      <c r="Q109" s="57"/>
      <c r="R109" s="50"/>
    </row>
    <row r="110" spans="1:18" ht="30" customHeight="1">
      <c r="A110" s="16"/>
      <c r="B110" s="16"/>
      <c r="C110" s="16"/>
      <c r="D110" s="16"/>
      <c r="E110" s="16"/>
      <c r="F110" s="16"/>
      <c r="G110" s="16"/>
      <c r="H110" s="10"/>
      <c r="I110" s="10"/>
      <c r="J110" s="10"/>
      <c r="K110" s="11"/>
      <c r="L110" s="11"/>
      <c r="M110" s="10"/>
      <c r="N110" s="11"/>
      <c r="O110" s="11"/>
      <c r="P110" s="61" t="str">
        <f>IF(Q110="SI","ENTREGADO",IF('CONSOLIDADO Y GRAFICAS'!AB110="","",(IF('CONSOLIDADO Y GRAFICAS'!AB110&lt;='CONSOLIDADO Y GRAFICAS'!AC110,"FALTA ENTREGA","PENDIENTE"))))</f>
        <v/>
      </c>
      <c r="Q110" s="55"/>
      <c r="R110" s="48"/>
    </row>
    <row r="111" spans="1:18" ht="30" customHeight="1">
      <c r="A111" s="12"/>
      <c r="B111" s="12"/>
      <c r="C111" s="12"/>
      <c r="D111" s="12"/>
      <c r="E111" s="12"/>
      <c r="F111" s="12"/>
      <c r="G111" s="12"/>
      <c r="H111" s="14"/>
      <c r="I111" s="14"/>
      <c r="J111" s="14"/>
      <c r="K111" s="15"/>
      <c r="L111" s="15"/>
      <c r="M111" s="14"/>
      <c r="N111" s="15"/>
      <c r="O111" s="15"/>
      <c r="P111" s="61" t="str">
        <f>IF(Q111="SI","ENTREGADO",IF('CONSOLIDADO Y GRAFICAS'!AB111="","",(IF('CONSOLIDADO Y GRAFICAS'!AB111&lt;='CONSOLIDADO Y GRAFICAS'!AC111,"FALTA ENTREGA","PENDIENTE"))))</f>
        <v/>
      </c>
      <c r="Q111" s="57"/>
      <c r="R111" s="50"/>
    </row>
    <row r="112" spans="1:18" ht="30" customHeight="1">
      <c r="A112" s="16"/>
      <c r="B112" s="16"/>
      <c r="C112" s="16"/>
      <c r="D112" s="16"/>
      <c r="E112" s="16"/>
      <c r="F112" s="16"/>
      <c r="G112" s="16"/>
      <c r="H112" s="10"/>
      <c r="I112" s="10"/>
      <c r="J112" s="10"/>
      <c r="K112" s="11"/>
      <c r="L112" s="11"/>
      <c r="M112" s="10"/>
      <c r="N112" s="11"/>
      <c r="O112" s="11"/>
      <c r="P112" s="61" t="str">
        <f>IF(Q112="SI","ENTREGADO",IF('CONSOLIDADO Y GRAFICAS'!AB112="","",(IF('CONSOLIDADO Y GRAFICAS'!AB112&lt;='CONSOLIDADO Y GRAFICAS'!AC112,"FALTA ENTREGA","PENDIENTE"))))</f>
        <v/>
      </c>
      <c r="Q112" s="55"/>
      <c r="R112" s="48"/>
    </row>
    <row r="113" spans="1:18" ht="30" customHeight="1">
      <c r="A113" s="12"/>
      <c r="B113" s="12"/>
      <c r="C113" s="12"/>
      <c r="D113" s="12"/>
      <c r="E113" s="12"/>
      <c r="F113" s="12"/>
      <c r="G113" s="12"/>
      <c r="H113" s="14"/>
      <c r="I113" s="14"/>
      <c r="J113" s="14"/>
      <c r="K113" s="15"/>
      <c r="L113" s="15"/>
      <c r="M113" s="14"/>
      <c r="N113" s="15"/>
      <c r="O113" s="15"/>
      <c r="P113" s="61" t="str">
        <f>IF(Q113="SI","ENTREGADO",IF('CONSOLIDADO Y GRAFICAS'!AB113="","",(IF('CONSOLIDADO Y GRAFICAS'!AB113&lt;='CONSOLIDADO Y GRAFICAS'!AC113,"FALTA ENTREGA","PENDIENTE"))))</f>
        <v/>
      </c>
      <c r="Q113" s="57"/>
      <c r="R113" s="50"/>
    </row>
    <row r="114" spans="1:18" ht="30" customHeight="1">
      <c r="A114" s="16"/>
      <c r="B114" s="16"/>
      <c r="C114" s="16"/>
      <c r="D114" s="16"/>
      <c r="E114" s="16"/>
      <c r="F114" s="16"/>
      <c r="G114" s="16"/>
      <c r="H114" s="10"/>
      <c r="I114" s="10"/>
      <c r="J114" s="10"/>
      <c r="K114" s="11"/>
      <c r="L114" s="11"/>
      <c r="M114" s="10"/>
      <c r="N114" s="11"/>
      <c r="O114" s="11"/>
      <c r="P114" s="61" t="str">
        <f>IF(Q114="SI","ENTREGADO",IF('CONSOLIDADO Y GRAFICAS'!AB114="","",(IF('CONSOLIDADO Y GRAFICAS'!AB114&lt;='CONSOLIDADO Y GRAFICAS'!AC114,"FALTA ENTREGA","PENDIENTE"))))</f>
        <v/>
      </c>
      <c r="Q114" s="55"/>
      <c r="R114" s="48"/>
    </row>
    <row r="115" spans="1:18" ht="30" customHeight="1">
      <c r="A115" s="12"/>
      <c r="B115" s="12"/>
      <c r="C115" s="12"/>
      <c r="D115" s="12"/>
      <c r="E115" s="12"/>
      <c r="F115" s="12"/>
      <c r="G115" s="12"/>
      <c r="H115" s="14"/>
      <c r="I115" s="14"/>
      <c r="J115" s="14"/>
      <c r="K115" s="15"/>
      <c r="L115" s="15"/>
      <c r="M115" s="14"/>
      <c r="N115" s="15"/>
      <c r="O115" s="15"/>
      <c r="P115" s="61" t="str">
        <f>IF(Q115="SI","ENTREGADO",IF('CONSOLIDADO Y GRAFICAS'!AB115="","",(IF('CONSOLIDADO Y GRAFICAS'!AB115&lt;='CONSOLIDADO Y GRAFICAS'!AC115,"FALTA ENTREGA","PENDIENTE"))))</f>
        <v/>
      </c>
      <c r="Q115" s="57"/>
      <c r="R115" s="50"/>
    </row>
    <row r="116" spans="1:18" ht="30" customHeight="1">
      <c r="A116" s="16"/>
      <c r="B116" s="16"/>
      <c r="C116" s="16"/>
      <c r="D116" s="16"/>
      <c r="E116" s="16"/>
      <c r="F116" s="16"/>
      <c r="G116" s="16"/>
      <c r="H116" s="10"/>
      <c r="I116" s="10"/>
      <c r="J116" s="10"/>
      <c r="K116" s="11"/>
      <c r="L116" s="11"/>
      <c r="M116" s="10"/>
      <c r="N116" s="11"/>
      <c r="O116" s="11"/>
      <c r="P116" s="61" t="str">
        <f>IF(Q116="SI","ENTREGADO",IF('CONSOLIDADO Y GRAFICAS'!AB116="","",(IF('CONSOLIDADO Y GRAFICAS'!AB116&lt;='CONSOLIDADO Y GRAFICAS'!AC116,"FALTA ENTREGA","PENDIENTE"))))</f>
        <v/>
      </c>
      <c r="Q116" s="55"/>
      <c r="R116" s="48"/>
    </row>
    <row r="117" spans="1:18" ht="30" customHeight="1">
      <c r="A117" s="12"/>
      <c r="B117" s="12"/>
      <c r="C117" s="12"/>
      <c r="D117" s="12"/>
      <c r="E117" s="12"/>
      <c r="F117" s="12"/>
      <c r="G117" s="12"/>
      <c r="H117" s="14"/>
      <c r="I117" s="14"/>
      <c r="J117" s="14"/>
      <c r="K117" s="15"/>
      <c r="L117" s="15"/>
      <c r="M117" s="14"/>
      <c r="N117" s="15"/>
      <c r="O117" s="15"/>
      <c r="P117" s="61" t="str">
        <f>IF(Q117="SI","ENTREGADO",IF('CONSOLIDADO Y GRAFICAS'!AB117="","",(IF('CONSOLIDADO Y GRAFICAS'!AB117&lt;='CONSOLIDADO Y GRAFICAS'!AC117,"FALTA ENTREGA","PENDIENTE"))))</f>
        <v/>
      </c>
      <c r="Q117" s="57"/>
      <c r="R117" s="50"/>
    </row>
    <row r="118" spans="1:18" ht="30" customHeight="1">
      <c r="A118" s="16"/>
      <c r="B118" s="16"/>
      <c r="C118" s="16"/>
      <c r="D118" s="16"/>
      <c r="E118" s="16"/>
      <c r="F118" s="16"/>
      <c r="G118" s="16"/>
      <c r="H118" s="10"/>
      <c r="I118" s="10"/>
      <c r="J118" s="10"/>
      <c r="K118" s="11"/>
      <c r="L118" s="11"/>
      <c r="M118" s="10"/>
      <c r="N118" s="11"/>
      <c r="O118" s="11"/>
      <c r="P118" s="61" t="str">
        <f>IF(Q118="SI","ENTREGADO",IF('CONSOLIDADO Y GRAFICAS'!AB118="","",(IF('CONSOLIDADO Y GRAFICAS'!AB118&lt;='CONSOLIDADO Y GRAFICAS'!AC118,"FALTA ENTREGA","PENDIENTE"))))</f>
        <v/>
      </c>
      <c r="Q118" s="55"/>
      <c r="R118" s="48"/>
    </row>
    <row r="119" spans="1:18" ht="30" customHeight="1">
      <c r="A119" s="12"/>
      <c r="B119" s="12"/>
      <c r="C119" s="12"/>
      <c r="D119" s="12"/>
      <c r="E119" s="12"/>
      <c r="F119" s="12"/>
      <c r="G119" s="12"/>
      <c r="H119" s="14"/>
      <c r="I119" s="14"/>
      <c r="J119" s="14"/>
      <c r="K119" s="15"/>
      <c r="L119" s="15"/>
      <c r="M119" s="14"/>
      <c r="N119" s="15"/>
      <c r="O119" s="15"/>
      <c r="P119" s="61" t="str">
        <f>IF(Q119="SI","ENTREGADO",IF('CONSOLIDADO Y GRAFICAS'!AB119="","",(IF('CONSOLIDADO Y GRAFICAS'!AB119&lt;='CONSOLIDADO Y GRAFICAS'!AC119,"FALTA ENTREGA","PENDIENTE"))))</f>
        <v/>
      </c>
      <c r="Q119" s="57"/>
      <c r="R119" s="50"/>
    </row>
    <row r="120" spans="1:18" ht="30" customHeight="1">
      <c r="A120" s="16"/>
      <c r="B120" s="16"/>
      <c r="C120" s="16"/>
      <c r="D120" s="16"/>
      <c r="E120" s="16"/>
      <c r="F120" s="16"/>
      <c r="G120" s="16"/>
      <c r="H120" s="10"/>
      <c r="I120" s="10"/>
      <c r="J120" s="10"/>
      <c r="K120" s="11"/>
      <c r="L120" s="11"/>
      <c r="M120" s="10"/>
      <c r="N120" s="11"/>
      <c r="O120" s="11"/>
      <c r="P120" s="61" t="str">
        <f>IF(Q120="SI","ENTREGADO",IF('CONSOLIDADO Y GRAFICAS'!AB120="","",(IF('CONSOLIDADO Y GRAFICAS'!AB120&lt;='CONSOLIDADO Y GRAFICAS'!AC120,"FALTA ENTREGA","PENDIENTE"))))</f>
        <v/>
      </c>
      <c r="Q120" s="55"/>
      <c r="R120" s="48"/>
    </row>
    <row r="121" spans="1:18" ht="30" customHeight="1">
      <c r="A121" s="12"/>
      <c r="B121" s="12"/>
      <c r="C121" s="12"/>
      <c r="D121" s="12"/>
      <c r="E121" s="12"/>
      <c r="F121" s="12"/>
      <c r="G121" s="12"/>
      <c r="H121" s="14"/>
      <c r="I121" s="14"/>
      <c r="J121" s="14"/>
      <c r="K121" s="15"/>
      <c r="L121" s="15"/>
      <c r="M121" s="14"/>
      <c r="N121" s="15"/>
      <c r="O121" s="15"/>
      <c r="P121" s="61" t="str">
        <f>IF(Q121="SI","ENTREGADO",IF('CONSOLIDADO Y GRAFICAS'!AB121="","",(IF('CONSOLIDADO Y GRAFICAS'!AB121&lt;='CONSOLIDADO Y GRAFICAS'!AC121,"FALTA ENTREGA","PENDIENTE"))))</f>
        <v/>
      </c>
      <c r="Q121" s="57"/>
      <c r="R121" s="50"/>
    </row>
    <row r="122" spans="1:18" ht="30" customHeight="1">
      <c r="A122" s="16"/>
      <c r="B122" s="16"/>
      <c r="C122" s="16"/>
      <c r="D122" s="16"/>
      <c r="E122" s="16"/>
      <c r="F122" s="16"/>
      <c r="G122" s="16"/>
      <c r="H122" s="10"/>
      <c r="I122" s="10"/>
      <c r="J122" s="10"/>
      <c r="K122" s="11"/>
      <c r="L122" s="11"/>
      <c r="M122" s="10"/>
      <c r="N122" s="11"/>
      <c r="O122" s="11"/>
      <c r="P122" s="61" t="str">
        <f>IF(Q122="SI","ENTREGADO",IF('CONSOLIDADO Y GRAFICAS'!AB122="","",(IF('CONSOLIDADO Y GRAFICAS'!AB122&lt;='CONSOLIDADO Y GRAFICAS'!AC122,"FALTA ENTREGA","PENDIENTE"))))</f>
        <v/>
      </c>
      <c r="Q122" s="55"/>
      <c r="R122" s="48"/>
    </row>
    <row r="123" spans="1:18" ht="30" customHeight="1">
      <c r="A123" s="12"/>
      <c r="B123" s="12"/>
      <c r="C123" s="12"/>
      <c r="D123" s="12"/>
      <c r="E123" s="12"/>
      <c r="F123" s="12"/>
      <c r="G123" s="12"/>
      <c r="H123" s="14"/>
      <c r="I123" s="14"/>
      <c r="J123" s="14"/>
      <c r="K123" s="15"/>
      <c r="L123" s="15"/>
      <c r="M123" s="14"/>
      <c r="N123" s="15"/>
      <c r="O123" s="15"/>
      <c r="P123" s="61" t="str">
        <f>IF(Q123="SI","ENTREGADO",IF('CONSOLIDADO Y GRAFICAS'!AB123="","",(IF('CONSOLIDADO Y GRAFICAS'!AB123&lt;='CONSOLIDADO Y GRAFICAS'!AC123,"FALTA ENTREGA","PENDIENTE"))))</f>
        <v/>
      </c>
      <c r="Q123" s="57"/>
      <c r="R123" s="50"/>
    </row>
    <row r="124" spans="1:18" ht="30" customHeight="1">
      <c r="A124" s="16"/>
      <c r="B124" s="16"/>
      <c r="C124" s="16"/>
      <c r="D124" s="16"/>
      <c r="E124" s="16"/>
      <c r="F124" s="16"/>
      <c r="G124" s="16"/>
      <c r="H124" s="10"/>
      <c r="I124" s="10"/>
      <c r="J124" s="10"/>
      <c r="K124" s="11"/>
      <c r="L124" s="11"/>
      <c r="M124" s="10"/>
      <c r="N124" s="11"/>
      <c r="O124" s="11"/>
      <c r="P124" s="61" t="str">
        <f>IF(Q124="SI","ENTREGADO",IF('CONSOLIDADO Y GRAFICAS'!AB124="","",(IF('CONSOLIDADO Y GRAFICAS'!AB124&lt;='CONSOLIDADO Y GRAFICAS'!AC124,"FALTA ENTREGA","PENDIENTE"))))</f>
        <v/>
      </c>
      <c r="Q124" s="55"/>
      <c r="R124" s="48"/>
    </row>
    <row r="125" spans="1:18" ht="30" customHeight="1">
      <c r="A125" s="12"/>
      <c r="B125" s="12"/>
      <c r="C125" s="12"/>
      <c r="D125" s="12"/>
      <c r="E125" s="12"/>
      <c r="F125" s="12"/>
      <c r="G125" s="12"/>
      <c r="H125" s="14"/>
      <c r="I125" s="14"/>
      <c r="J125" s="14"/>
      <c r="K125" s="15"/>
      <c r="L125" s="15"/>
      <c r="M125" s="14"/>
      <c r="N125" s="15"/>
      <c r="O125" s="15"/>
      <c r="P125" s="61" t="str">
        <f>IF(Q125="SI","ENTREGADO",IF('CONSOLIDADO Y GRAFICAS'!AB125="","",(IF('CONSOLIDADO Y GRAFICAS'!AB125&lt;='CONSOLIDADO Y GRAFICAS'!AC125,"FALTA ENTREGA","PENDIENTE"))))</f>
        <v/>
      </c>
      <c r="Q125" s="57"/>
      <c r="R125" s="50"/>
    </row>
    <row r="126" spans="1:18" ht="30" customHeight="1">
      <c r="A126" s="16"/>
      <c r="B126" s="16"/>
      <c r="C126" s="16"/>
      <c r="D126" s="16"/>
      <c r="E126" s="16"/>
      <c r="F126" s="16"/>
      <c r="G126" s="16"/>
      <c r="H126" s="10"/>
      <c r="I126" s="10"/>
      <c r="J126" s="10"/>
      <c r="K126" s="11"/>
      <c r="L126" s="11"/>
      <c r="M126" s="10"/>
      <c r="N126" s="11"/>
      <c r="O126" s="11"/>
      <c r="P126" s="61" t="str">
        <f>IF(Q126="SI","ENTREGADO",IF('CONSOLIDADO Y GRAFICAS'!AB126="","",(IF('CONSOLIDADO Y GRAFICAS'!AB126&lt;='CONSOLIDADO Y GRAFICAS'!AC126,"FALTA ENTREGA","PENDIENTE"))))</f>
        <v/>
      </c>
      <c r="Q126" s="55"/>
      <c r="R126" s="48"/>
    </row>
    <row r="127" spans="1:18" ht="30" customHeight="1">
      <c r="A127" s="12"/>
      <c r="B127" s="12"/>
      <c r="C127" s="12"/>
      <c r="D127" s="12"/>
      <c r="E127" s="12"/>
      <c r="F127" s="12"/>
      <c r="G127" s="12"/>
      <c r="H127" s="14"/>
      <c r="I127" s="14"/>
      <c r="J127" s="14"/>
      <c r="K127" s="15"/>
      <c r="L127" s="15"/>
      <c r="M127" s="14"/>
      <c r="N127" s="15"/>
      <c r="O127" s="15"/>
      <c r="P127" s="61" t="str">
        <f>IF(Q127="SI","ENTREGADO",IF('CONSOLIDADO Y GRAFICAS'!AB127="","",(IF('CONSOLIDADO Y GRAFICAS'!AB127&lt;='CONSOLIDADO Y GRAFICAS'!AC127,"FALTA ENTREGA","PENDIENTE"))))</f>
        <v/>
      </c>
      <c r="Q127" s="57"/>
      <c r="R127" s="50"/>
    </row>
    <row r="128" spans="1:18" ht="30" customHeight="1">
      <c r="A128" s="16"/>
      <c r="B128" s="16"/>
      <c r="C128" s="16"/>
      <c r="D128" s="16"/>
      <c r="E128" s="16"/>
      <c r="F128" s="16"/>
      <c r="G128" s="16"/>
      <c r="H128" s="10"/>
      <c r="I128" s="10"/>
      <c r="J128" s="10"/>
      <c r="K128" s="11"/>
      <c r="L128" s="11"/>
      <c r="M128" s="10"/>
      <c r="N128" s="11"/>
      <c r="O128" s="11"/>
      <c r="P128" s="61" t="str">
        <f>IF(Q128="SI","ENTREGADO",IF('CONSOLIDADO Y GRAFICAS'!AB128="","",(IF('CONSOLIDADO Y GRAFICAS'!AB128&lt;='CONSOLIDADO Y GRAFICAS'!AC128,"FALTA ENTREGA","PENDIENTE"))))</f>
        <v/>
      </c>
      <c r="Q128" s="55"/>
      <c r="R128" s="48"/>
    </row>
    <row r="129" spans="1:18" ht="30" customHeight="1">
      <c r="A129" s="12"/>
      <c r="B129" s="12"/>
      <c r="C129" s="12"/>
      <c r="D129" s="12"/>
      <c r="E129" s="12"/>
      <c r="F129" s="12"/>
      <c r="G129" s="12"/>
      <c r="H129" s="14"/>
      <c r="I129" s="14"/>
      <c r="J129" s="14"/>
      <c r="K129" s="15"/>
      <c r="L129" s="15"/>
      <c r="M129" s="14"/>
      <c r="N129" s="15"/>
      <c r="O129" s="15"/>
      <c r="P129" s="61" t="str">
        <f>IF(Q129="SI","ENTREGADO",IF('CONSOLIDADO Y GRAFICAS'!AB129="","",(IF('CONSOLIDADO Y GRAFICAS'!AB129&lt;='CONSOLIDADO Y GRAFICAS'!AC129,"FALTA ENTREGA","PENDIENTE"))))</f>
        <v/>
      </c>
      <c r="Q129" s="57"/>
      <c r="R129" s="50"/>
    </row>
    <row r="130" spans="1:18" ht="30" customHeight="1">
      <c r="A130" s="16"/>
      <c r="B130" s="16"/>
      <c r="C130" s="16"/>
      <c r="D130" s="16"/>
      <c r="E130" s="16"/>
      <c r="F130" s="16"/>
      <c r="G130" s="16"/>
      <c r="H130" s="10"/>
      <c r="I130" s="10"/>
      <c r="J130" s="10"/>
      <c r="K130" s="11"/>
      <c r="L130" s="11"/>
      <c r="M130" s="10"/>
      <c r="N130" s="11"/>
      <c r="O130" s="11"/>
      <c r="P130" s="61" t="str">
        <f>IF(Q130="SI","ENTREGADO",IF('CONSOLIDADO Y GRAFICAS'!AB130="","",(IF('CONSOLIDADO Y GRAFICAS'!AB130&lt;='CONSOLIDADO Y GRAFICAS'!AC130,"FALTA ENTREGA","PENDIENTE"))))</f>
        <v/>
      </c>
      <c r="Q130" s="55"/>
      <c r="R130" s="48"/>
    </row>
    <row r="131" spans="1:18" ht="30" customHeight="1">
      <c r="A131" s="12"/>
      <c r="B131" s="12"/>
      <c r="C131" s="12"/>
      <c r="D131" s="12"/>
      <c r="E131" s="12"/>
      <c r="F131" s="12"/>
      <c r="G131" s="12"/>
      <c r="H131" s="14"/>
      <c r="I131" s="14"/>
      <c r="J131" s="14"/>
      <c r="K131" s="15"/>
      <c r="L131" s="15"/>
      <c r="M131" s="14"/>
      <c r="N131" s="15"/>
      <c r="O131" s="15"/>
      <c r="P131" s="61" t="str">
        <f>IF(Q131="SI","ENTREGADO",IF('CONSOLIDADO Y GRAFICAS'!AB131="","",(IF('CONSOLIDADO Y GRAFICAS'!AB131&lt;='CONSOLIDADO Y GRAFICAS'!AC131,"FALTA ENTREGA","PENDIENTE"))))</f>
        <v/>
      </c>
      <c r="Q131" s="57"/>
      <c r="R131" s="50"/>
    </row>
    <row r="132" spans="1:18" ht="30" customHeight="1">
      <c r="A132" s="16"/>
      <c r="B132" s="16"/>
      <c r="C132" s="16"/>
      <c r="D132" s="16"/>
      <c r="E132" s="16"/>
      <c r="F132" s="16"/>
      <c r="G132" s="16"/>
      <c r="H132" s="10"/>
      <c r="I132" s="10"/>
      <c r="J132" s="10"/>
      <c r="K132" s="11"/>
      <c r="L132" s="11"/>
      <c r="M132" s="10"/>
      <c r="N132" s="11"/>
      <c r="O132" s="11"/>
      <c r="P132" s="61" t="str">
        <f>IF(Q132="SI","ENTREGADO",IF('CONSOLIDADO Y GRAFICAS'!AB132="","",(IF('CONSOLIDADO Y GRAFICAS'!AB132&lt;='CONSOLIDADO Y GRAFICAS'!AC132,"FALTA ENTREGA","PENDIENTE"))))</f>
        <v/>
      </c>
      <c r="Q132" s="55"/>
      <c r="R132" s="48"/>
    </row>
    <row r="133" spans="1:18" ht="30" customHeight="1">
      <c r="A133" s="12"/>
      <c r="B133" s="12"/>
      <c r="C133" s="12"/>
      <c r="D133" s="12"/>
      <c r="E133" s="12"/>
      <c r="F133" s="12"/>
      <c r="G133" s="12"/>
      <c r="H133" s="14"/>
      <c r="I133" s="14"/>
      <c r="J133" s="14"/>
      <c r="K133" s="15"/>
      <c r="L133" s="15"/>
      <c r="M133" s="14"/>
      <c r="N133" s="15"/>
      <c r="O133" s="15"/>
      <c r="P133" s="61" t="str">
        <f>IF(Q133="SI","ENTREGADO",IF('CONSOLIDADO Y GRAFICAS'!AB133="","",(IF('CONSOLIDADO Y GRAFICAS'!AB133&lt;='CONSOLIDADO Y GRAFICAS'!AC133,"FALTA ENTREGA","PENDIENTE"))))</f>
        <v/>
      </c>
      <c r="Q133" s="57"/>
      <c r="R133" s="50"/>
    </row>
    <row r="134" spans="1:18" ht="30" customHeight="1">
      <c r="A134" s="16"/>
      <c r="B134" s="16"/>
      <c r="C134" s="16"/>
      <c r="D134" s="16"/>
      <c r="E134" s="16"/>
      <c r="F134" s="16"/>
      <c r="G134" s="16"/>
      <c r="H134" s="10"/>
      <c r="I134" s="10"/>
      <c r="J134" s="10"/>
      <c r="K134" s="11"/>
      <c r="L134" s="11"/>
      <c r="M134" s="10"/>
      <c r="N134" s="11"/>
      <c r="O134" s="11"/>
      <c r="P134" s="61" t="str">
        <f>IF(Q134="SI","ENTREGADO",IF('CONSOLIDADO Y GRAFICAS'!AB134="","",(IF('CONSOLIDADO Y GRAFICAS'!AB134&lt;='CONSOLIDADO Y GRAFICAS'!AC134,"FALTA ENTREGA","PENDIENTE"))))</f>
        <v/>
      </c>
      <c r="Q134" s="55"/>
      <c r="R134" s="48"/>
    </row>
    <row r="135" spans="1:18" ht="30" customHeight="1">
      <c r="A135" s="12"/>
      <c r="B135" s="12"/>
      <c r="C135" s="12"/>
      <c r="D135" s="12"/>
      <c r="E135" s="12"/>
      <c r="F135" s="12"/>
      <c r="G135" s="12"/>
      <c r="H135" s="14"/>
      <c r="I135" s="14"/>
      <c r="J135" s="14"/>
      <c r="K135" s="15"/>
      <c r="L135" s="15"/>
      <c r="M135" s="14"/>
      <c r="N135" s="15"/>
      <c r="O135" s="15"/>
      <c r="P135" s="61" t="str">
        <f>IF(Q135="SI","ENTREGADO",IF('CONSOLIDADO Y GRAFICAS'!AB135="","",(IF('CONSOLIDADO Y GRAFICAS'!AB135&lt;='CONSOLIDADO Y GRAFICAS'!AC135,"FALTA ENTREGA","PENDIENTE"))))</f>
        <v/>
      </c>
      <c r="Q135" s="57"/>
      <c r="R135" s="50"/>
    </row>
    <row r="136" spans="1:18" ht="30" customHeight="1">
      <c r="A136" s="16"/>
      <c r="B136" s="16"/>
      <c r="C136" s="16"/>
      <c r="D136" s="16"/>
      <c r="E136" s="16"/>
      <c r="F136" s="16"/>
      <c r="G136" s="16"/>
      <c r="H136" s="10"/>
      <c r="I136" s="10"/>
      <c r="J136" s="10"/>
      <c r="K136" s="11"/>
      <c r="L136" s="11"/>
      <c r="M136" s="10"/>
      <c r="N136" s="11"/>
      <c r="O136" s="11"/>
      <c r="P136" s="61" t="str">
        <f>IF(Q136="SI","ENTREGADO",IF('CONSOLIDADO Y GRAFICAS'!AB136="","",(IF('CONSOLIDADO Y GRAFICAS'!AB136&lt;='CONSOLIDADO Y GRAFICAS'!AC136,"FALTA ENTREGA","PENDIENTE"))))</f>
        <v/>
      </c>
      <c r="Q136" s="55"/>
      <c r="R136" s="48"/>
    </row>
    <row r="137" spans="1:18" ht="30" customHeight="1">
      <c r="A137" s="12"/>
      <c r="B137" s="12"/>
      <c r="C137" s="12"/>
      <c r="D137" s="12"/>
      <c r="E137" s="12"/>
      <c r="F137" s="12"/>
      <c r="G137" s="12"/>
      <c r="H137" s="14"/>
      <c r="I137" s="14"/>
      <c r="J137" s="14"/>
      <c r="K137" s="15"/>
      <c r="L137" s="15"/>
      <c r="M137" s="14"/>
      <c r="N137" s="15"/>
      <c r="O137" s="15"/>
      <c r="P137" s="61" t="str">
        <f>IF(Q137="SI","ENTREGADO",IF('CONSOLIDADO Y GRAFICAS'!AB137="","",(IF('CONSOLIDADO Y GRAFICAS'!AB137&lt;='CONSOLIDADO Y GRAFICAS'!AC137,"FALTA ENTREGA","PENDIENTE"))))</f>
        <v/>
      </c>
      <c r="Q137" s="57"/>
      <c r="R137" s="50"/>
    </row>
    <row r="138" spans="1:18" ht="30" customHeight="1">
      <c r="A138" s="16"/>
      <c r="B138" s="16"/>
      <c r="C138" s="16"/>
      <c r="D138" s="16"/>
      <c r="E138" s="16"/>
      <c r="F138" s="16"/>
      <c r="G138" s="16"/>
      <c r="H138" s="10"/>
      <c r="I138" s="10"/>
      <c r="J138" s="10"/>
      <c r="K138" s="11"/>
      <c r="L138" s="11"/>
      <c r="M138" s="10"/>
      <c r="N138" s="11"/>
      <c r="O138" s="11"/>
      <c r="P138" s="61" t="str">
        <f>IF(Q138="SI","ENTREGADO",IF('CONSOLIDADO Y GRAFICAS'!AB138="","",(IF('CONSOLIDADO Y GRAFICAS'!AB138&lt;='CONSOLIDADO Y GRAFICAS'!AC138,"FALTA ENTREGA","PENDIENTE"))))</f>
        <v/>
      </c>
      <c r="Q138" s="55"/>
      <c r="R138" s="48"/>
    </row>
    <row r="139" spans="1:18" ht="30" customHeight="1">
      <c r="A139" s="12"/>
      <c r="B139" s="12"/>
      <c r="C139" s="12"/>
      <c r="D139" s="12"/>
      <c r="E139" s="12"/>
      <c r="F139" s="12"/>
      <c r="G139" s="12"/>
      <c r="H139" s="14"/>
      <c r="I139" s="14"/>
      <c r="J139" s="14"/>
      <c r="K139" s="15"/>
      <c r="L139" s="15"/>
      <c r="M139" s="14"/>
      <c r="N139" s="15"/>
      <c r="O139" s="15"/>
      <c r="P139" s="61" t="str">
        <f>IF(Q139="SI","ENTREGADO",IF('CONSOLIDADO Y GRAFICAS'!AB139="","",(IF('CONSOLIDADO Y GRAFICAS'!AB139&lt;='CONSOLIDADO Y GRAFICAS'!AC139,"FALTA ENTREGA","PENDIENTE"))))</f>
        <v/>
      </c>
      <c r="Q139" s="57"/>
      <c r="R139" s="50"/>
    </row>
    <row r="140" spans="1:18" ht="30" customHeight="1">
      <c r="A140" s="16"/>
      <c r="B140" s="16"/>
      <c r="C140" s="16"/>
      <c r="D140" s="16"/>
      <c r="E140" s="16"/>
      <c r="F140" s="16"/>
      <c r="G140" s="16"/>
      <c r="H140" s="10"/>
      <c r="I140" s="10"/>
      <c r="J140" s="10"/>
      <c r="K140" s="11"/>
      <c r="L140" s="11"/>
      <c r="M140" s="10"/>
      <c r="N140" s="11"/>
      <c r="O140" s="11"/>
      <c r="P140" s="61" t="str">
        <f>IF(Q140="SI","ENTREGADO",IF('CONSOLIDADO Y GRAFICAS'!AB140="","",(IF('CONSOLIDADO Y GRAFICAS'!AB140&lt;='CONSOLIDADO Y GRAFICAS'!AC140,"FALTA ENTREGA","PENDIENTE"))))</f>
        <v/>
      </c>
      <c r="Q140" s="55"/>
      <c r="R140" s="48"/>
    </row>
    <row r="141" spans="1:18" ht="30" customHeight="1">
      <c r="A141" s="12"/>
      <c r="B141" s="12"/>
      <c r="C141" s="12"/>
      <c r="D141" s="12"/>
      <c r="E141" s="12"/>
      <c r="F141" s="12"/>
      <c r="G141" s="12"/>
      <c r="H141" s="14"/>
      <c r="I141" s="14"/>
      <c r="J141" s="14"/>
      <c r="K141" s="15"/>
      <c r="L141" s="15"/>
      <c r="M141" s="14"/>
      <c r="N141" s="15"/>
      <c r="O141" s="15"/>
      <c r="P141" s="61" t="str">
        <f>IF(Q141="SI","ENTREGADO",IF('CONSOLIDADO Y GRAFICAS'!AB141="","",(IF('CONSOLIDADO Y GRAFICAS'!AB141&lt;='CONSOLIDADO Y GRAFICAS'!AC141,"FALTA ENTREGA","PENDIENTE"))))</f>
        <v/>
      </c>
      <c r="Q141" s="57"/>
      <c r="R141" s="50"/>
    </row>
    <row r="142" spans="1:18" ht="30" customHeight="1">
      <c r="A142" s="16"/>
      <c r="B142" s="16"/>
      <c r="C142" s="16"/>
      <c r="D142" s="16"/>
      <c r="E142" s="16"/>
      <c r="F142" s="16"/>
      <c r="G142" s="16"/>
      <c r="H142" s="10"/>
      <c r="I142" s="10"/>
      <c r="J142" s="10"/>
      <c r="K142" s="11"/>
      <c r="L142" s="11"/>
      <c r="M142" s="10"/>
      <c r="N142" s="11"/>
      <c r="O142" s="11"/>
      <c r="P142" s="61" t="str">
        <f>IF(Q142="SI","ENTREGADO",IF('CONSOLIDADO Y GRAFICAS'!AB142="","",(IF('CONSOLIDADO Y GRAFICAS'!AB142&lt;='CONSOLIDADO Y GRAFICAS'!AC142,"FALTA ENTREGA","PENDIENTE"))))</f>
        <v/>
      </c>
      <c r="Q142" s="55"/>
      <c r="R142" s="48"/>
    </row>
    <row r="143" spans="1:18" ht="30" customHeight="1">
      <c r="A143" s="12"/>
      <c r="B143" s="12"/>
      <c r="C143" s="12"/>
      <c r="D143" s="12"/>
      <c r="E143" s="12"/>
      <c r="F143" s="12"/>
      <c r="G143" s="12"/>
      <c r="H143" s="14"/>
      <c r="I143" s="14"/>
      <c r="J143" s="14"/>
      <c r="K143" s="15"/>
      <c r="L143" s="15"/>
      <c r="M143" s="14"/>
      <c r="N143" s="15"/>
      <c r="O143" s="15"/>
      <c r="P143" s="61" t="str">
        <f>IF(Q143="SI","ENTREGADO",IF('CONSOLIDADO Y GRAFICAS'!AB143="","",(IF('CONSOLIDADO Y GRAFICAS'!AB143&lt;='CONSOLIDADO Y GRAFICAS'!AC143,"FALTA ENTREGA","PENDIENTE"))))</f>
        <v/>
      </c>
      <c r="Q143" s="57"/>
      <c r="R143" s="50"/>
    </row>
    <row r="144" spans="1:18" ht="30" customHeight="1">
      <c r="A144" s="16"/>
      <c r="B144" s="16"/>
      <c r="C144" s="16"/>
      <c r="D144" s="16"/>
      <c r="E144" s="16"/>
      <c r="F144" s="16"/>
      <c r="G144" s="16"/>
      <c r="H144" s="10"/>
      <c r="I144" s="10"/>
      <c r="J144" s="10"/>
      <c r="K144" s="11"/>
      <c r="L144" s="11"/>
      <c r="M144" s="10"/>
      <c r="N144" s="11"/>
      <c r="O144" s="11"/>
      <c r="P144" s="61" t="str">
        <f>IF(Q144="SI","ENTREGADO",IF('CONSOLIDADO Y GRAFICAS'!AB144="","",(IF('CONSOLIDADO Y GRAFICAS'!AB144&lt;='CONSOLIDADO Y GRAFICAS'!AC144,"FALTA ENTREGA","PENDIENTE"))))</f>
        <v/>
      </c>
      <c r="Q144" s="55"/>
      <c r="R144" s="48"/>
    </row>
    <row r="145" spans="1:18" ht="30" customHeight="1">
      <c r="A145" s="12"/>
      <c r="B145" s="12"/>
      <c r="C145" s="12"/>
      <c r="D145" s="12"/>
      <c r="E145" s="12"/>
      <c r="F145" s="12"/>
      <c r="G145" s="12"/>
      <c r="H145" s="14"/>
      <c r="I145" s="14"/>
      <c r="J145" s="14"/>
      <c r="K145" s="15"/>
      <c r="L145" s="15"/>
      <c r="M145" s="14"/>
      <c r="N145" s="15"/>
      <c r="O145" s="15"/>
      <c r="P145" s="61" t="str">
        <f>IF(Q145="SI","ENTREGADO",IF('CONSOLIDADO Y GRAFICAS'!AB145="","",(IF('CONSOLIDADO Y GRAFICAS'!AB145&lt;='CONSOLIDADO Y GRAFICAS'!AC145,"FALTA ENTREGA","PENDIENTE"))))</f>
        <v/>
      </c>
      <c r="Q145" s="57"/>
      <c r="R145" s="50"/>
    </row>
    <row r="146" spans="1:18" ht="30" customHeight="1">
      <c r="A146" s="16"/>
      <c r="B146" s="16"/>
      <c r="C146" s="16"/>
      <c r="D146" s="16"/>
      <c r="E146" s="16"/>
      <c r="F146" s="16"/>
      <c r="G146" s="16"/>
      <c r="H146" s="10"/>
      <c r="I146" s="10"/>
      <c r="J146" s="10"/>
      <c r="K146" s="11"/>
      <c r="L146" s="11"/>
      <c r="M146" s="10"/>
      <c r="N146" s="11"/>
      <c r="O146" s="11"/>
      <c r="P146" s="61" t="str">
        <f>IF(Q146="SI","ENTREGADO",IF('CONSOLIDADO Y GRAFICAS'!AB146="","",(IF('CONSOLIDADO Y GRAFICAS'!AB146&lt;='CONSOLIDADO Y GRAFICAS'!AC146,"FALTA ENTREGA","PENDIENTE"))))</f>
        <v/>
      </c>
      <c r="Q146" s="55"/>
      <c r="R146" s="48"/>
    </row>
    <row r="147" spans="1:18" ht="30" customHeight="1">
      <c r="A147" s="12"/>
      <c r="B147" s="12"/>
      <c r="C147" s="12"/>
      <c r="D147" s="12"/>
      <c r="E147" s="12"/>
      <c r="F147" s="12"/>
      <c r="G147" s="12"/>
      <c r="H147" s="14"/>
      <c r="I147" s="14"/>
      <c r="J147" s="14"/>
      <c r="K147" s="15"/>
      <c r="L147" s="15"/>
      <c r="M147" s="14"/>
      <c r="N147" s="15"/>
      <c r="O147" s="15"/>
      <c r="P147" s="61" t="str">
        <f>IF(Q147="SI","ENTREGADO",IF('CONSOLIDADO Y GRAFICAS'!AB147="","",(IF('CONSOLIDADO Y GRAFICAS'!AB147&lt;='CONSOLIDADO Y GRAFICAS'!AC147,"FALTA ENTREGA","PENDIENTE"))))</f>
        <v/>
      </c>
      <c r="Q147" s="57"/>
      <c r="R147" s="50"/>
    </row>
    <row r="148" spans="1:18" ht="30" customHeight="1">
      <c r="A148" s="16"/>
      <c r="B148" s="16"/>
      <c r="C148" s="16"/>
      <c r="D148" s="16"/>
      <c r="E148" s="16"/>
      <c r="F148" s="16"/>
      <c r="G148" s="16"/>
      <c r="H148" s="10"/>
      <c r="I148" s="10"/>
      <c r="J148" s="10"/>
      <c r="K148" s="11"/>
      <c r="L148" s="11"/>
      <c r="M148" s="10"/>
      <c r="N148" s="11"/>
      <c r="O148" s="11"/>
      <c r="P148" s="61" t="str">
        <f>IF(Q148="SI","ENTREGADO",IF('CONSOLIDADO Y GRAFICAS'!AB148="","",(IF('CONSOLIDADO Y GRAFICAS'!AB148&lt;='CONSOLIDADO Y GRAFICAS'!AC148,"FALTA ENTREGA","PENDIENTE"))))</f>
        <v/>
      </c>
      <c r="Q148" s="55"/>
      <c r="R148" s="48"/>
    </row>
    <row r="149" spans="1:18" ht="30" customHeight="1">
      <c r="A149" s="12"/>
      <c r="B149" s="12"/>
      <c r="C149" s="12"/>
      <c r="D149" s="12"/>
      <c r="E149" s="12"/>
      <c r="F149" s="12"/>
      <c r="G149" s="12"/>
      <c r="H149" s="14"/>
      <c r="I149" s="14"/>
      <c r="J149" s="14"/>
      <c r="K149" s="15"/>
      <c r="L149" s="15"/>
      <c r="M149" s="14"/>
      <c r="N149" s="15"/>
      <c r="O149" s="15"/>
      <c r="P149" s="61" t="str">
        <f>IF(Q149="SI","ENTREGADO",IF('CONSOLIDADO Y GRAFICAS'!AB149="","",(IF('CONSOLIDADO Y GRAFICAS'!AB149&lt;='CONSOLIDADO Y GRAFICAS'!AC149,"FALTA ENTREGA","PENDIENTE"))))</f>
        <v/>
      </c>
      <c r="Q149" s="57"/>
      <c r="R149" s="50"/>
    </row>
    <row r="150" spans="1:18" ht="30" customHeight="1">
      <c r="A150" s="16"/>
      <c r="B150" s="16"/>
      <c r="C150" s="16"/>
      <c r="D150" s="16"/>
      <c r="E150" s="16"/>
      <c r="F150" s="16"/>
      <c r="G150" s="16"/>
      <c r="H150" s="10"/>
      <c r="I150" s="10"/>
      <c r="J150" s="10"/>
      <c r="K150" s="11"/>
      <c r="L150" s="11"/>
      <c r="M150" s="10"/>
      <c r="N150" s="11"/>
      <c r="O150" s="11"/>
      <c r="P150" s="61" t="str">
        <f>IF(Q150="SI","ENTREGADO",IF('CONSOLIDADO Y GRAFICAS'!AB150="","",(IF('CONSOLIDADO Y GRAFICAS'!AB150&lt;='CONSOLIDADO Y GRAFICAS'!AC150,"FALTA ENTREGA","PENDIENTE"))))</f>
        <v/>
      </c>
      <c r="Q150" s="55"/>
      <c r="R150" s="48"/>
    </row>
    <row r="151" spans="1:18" ht="30" customHeight="1">
      <c r="A151" s="12"/>
      <c r="B151" s="12"/>
      <c r="C151" s="12"/>
      <c r="D151" s="12"/>
      <c r="E151" s="12"/>
      <c r="F151" s="12"/>
      <c r="G151" s="12"/>
      <c r="H151" s="14"/>
      <c r="I151" s="14"/>
      <c r="J151" s="14"/>
      <c r="K151" s="15"/>
      <c r="L151" s="15"/>
      <c r="M151" s="14"/>
      <c r="N151" s="15"/>
      <c r="O151" s="15"/>
      <c r="P151" s="61" t="str">
        <f>IF(Q151="SI","ENTREGADO",IF('CONSOLIDADO Y GRAFICAS'!AB151="","",(IF('CONSOLIDADO Y GRAFICAS'!AB151&lt;='CONSOLIDADO Y GRAFICAS'!AC151,"FALTA ENTREGA","PENDIENTE"))))</f>
        <v/>
      </c>
      <c r="Q151" s="57"/>
      <c r="R151" s="50"/>
    </row>
    <row r="152" spans="1:18" ht="30" customHeight="1">
      <c r="A152" s="16"/>
      <c r="B152" s="16"/>
      <c r="C152" s="16"/>
      <c r="D152" s="16"/>
      <c r="E152" s="16"/>
      <c r="F152" s="16"/>
      <c r="G152" s="16"/>
      <c r="H152" s="10"/>
      <c r="I152" s="10"/>
      <c r="J152" s="10"/>
      <c r="K152" s="11"/>
      <c r="L152" s="11"/>
      <c r="M152" s="10"/>
      <c r="N152" s="11"/>
      <c r="O152" s="11"/>
      <c r="P152" s="61" t="str">
        <f>IF(Q152="SI","ENTREGADO",IF('CONSOLIDADO Y GRAFICAS'!AB152="","",(IF('CONSOLIDADO Y GRAFICAS'!AB152&lt;='CONSOLIDADO Y GRAFICAS'!AC152,"FALTA ENTREGA","PENDIENTE"))))</f>
        <v/>
      </c>
      <c r="Q152" s="55"/>
      <c r="R152" s="48"/>
    </row>
    <row r="153" spans="1:18" ht="30" customHeight="1">
      <c r="A153" s="12"/>
      <c r="B153" s="12"/>
      <c r="C153" s="12"/>
      <c r="D153" s="12"/>
      <c r="E153" s="12"/>
      <c r="F153" s="12"/>
      <c r="G153" s="12"/>
      <c r="H153" s="14"/>
      <c r="I153" s="14"/>
      <c r="J153" s="14"/>
      <c r="K153" s="15"/>
      <c r="L153" s="15"/>
      <c r="M153" s="14"/>
      <c r="N153" s="15"/>
      <c r="O153" s="15"/>
      <c r="P153" s="61" t="str">
        <f>IF(Q153="SI","ENTREGADO",IF('CONSOLIDADO Y GRAFICAS'!AB153="","",(IF('CONSOLIDADO Y GRAFICAS'!AB153&lt;='CONSOLIDADO Y GRAFICAS'!AC153,"FALTA ENTREGA","PENDIENTE"))))</f>
        <v/>
      </c>
      <c r="Q153" s="57"/>
      <c r="R153" s="50"/>
    </row>
    <row r="154" spans="1:18" ht="30" customHeight="1">
      <c r="A154" s="16"/>
      <c r="B154" s="16"/>
      <c r="C154" s="16"/>
      <c r="D154" s="16"/>
      <c r="E154" s="16"/>
      <c r="F154" s="16"/>
      <c r="G154" s="16"/>
      <c r="H154" s="10"/>
      <c r="I154" s="10"/>
      <c r="J154" s="10"/>
      <c r="K154" s="11"/>
      <c r="L154" s="11"/>
      <c r="M154" s="10"/>
      <c r="N154" s="11"/>
      <c r="O154" s="11"/>
      <c r="P154" s="61" t="str">
        <f>IF(Q154="SI","ENTREGADO",IF('CONSOLIDADO Y GRAFICAS'!AB154="","",(IF('CONSOLIDADO Y GRAFICAS'!AB154&lt;='CONSOLIDADO Y GRAFICAS'!AC154,"FALTA ENTREGA","PENDIENTE"))))</f>
        <v/>
      </c>
      <c r="Q154" s="55"/>
      <c r="R154" s="48"/>
    </row>
    <row r="155" spans="1:18" ht="30" customHeight="1">
      <c r="A155" s="12"/>
      <c r="B155" s="12"/>
      <c r="C155" s="12"/>
      <c r="D155" s="12"/>
      <c r="E155" s="12"/>
      <c r="F155" s="12"/>
      <c r="G155" s="12"/>
      <c r="H155" s="14"/>
      <c r="I155" s="14"/>
      <c r="J155" s="14"/>
      <c r="K155" s="15"/>
      <c r="L155" s="15"/>
      <c r="M155" s="14"/>
      <c r="N155" s="15"/>
      <c r="O155" s="15"/>
      <c r="P155" s="61" t="str">
        <f>IF(Q155="SI","ENTREGADO",IF('CONSOLIDADO Y GRAFICAS'!AB155="","",(IF('CONSOLIDADO Y GRAFICAS'!AB155&lt;='CONSOLIDADO Y GRAFICAS'!AC155,"FALTA ENTREGA","PENDIENTE"))))</f>
        <v/>
      </c>
      <c r="Q155" s="57"/>
      <c r="R155" s="50"/>
    </row>
    <row r="156" spans="1:18" ht="30" customHeight="1">
      <c r="A156" s="16"/>
      <c r="B156" s="16"/>
      <c r="C156" s="16"/>
      <c r="D156" s="16"/>
      <c r="E156" s="16"/>
      <c r="F156" s="16"/>
      <c r="G156" s="16"/>
      <c r="H156" s="10"/>
      <c r="I156" s="10"/>
      <c r="J156" s="10"/>
      <c r="K156" s="11"/>
      <c r="L156" s="11"/>
      <c r="M156" s="10"/>
      <c r="N156" s="11"/>
      <c r="O156" s="11"/>
      <c r="P156" s="61" t="str">
        <f>IF(Q156="SI","ENTREGADO",IF('CONSOLIDADO Y GRAFICAS'!AB156="","",(IF('CONSOLIDADO Y GRAFICAS'!AB156&lt;='CONSOLIDADO Y GRAFICAS'!AC156,"FALTA ENTREGA","PENDIENTE"))))</f>
        <v/>
      </c>
      <c r="Q156" s="55"/>
      <c r="R156" s="48"/>
    </row>
    <row r="157" spans="1:18" ht="30" customHeight="1">
      <c r="A157" s="12"/>
      <c r="B157" s="12"/>
      <c r="C157" s="12"/>
      <c r="D157" s="12"/>
      <c r="E157" s="12"/>
      <c r="F157" s="12"/>
      <c r="G157" s="12"/>
      <c r="H157" s="14"/>
      <c r="I157" s="14"/>
      <c r="J157" s="14"/>
      <c r="K157" s="15"/>
      <c r="L157" s="15"/>
      <c r="M157" s="14"/>
      <c r="N157" s="15"/>
      <c r="O157" s="15"/>
      <c r="P157" s="61" t="str">
        <f>IF(Q157="SI","ENTREGADO",IF('CONSOLIDADO Y GRAFICAS'!AB157="","",(IF('CONSOLIDADO Y GRAFICAS'!AB157&lt;='CONSOLIDADO Y GRAFICAS'!AC157,"FALTA ENTREGA","PENDIENTE"))))</f>
        <v/>
      </c>
      <c r="Q157" s="57"/>
      <c r="R157" s="50"/>
    </row>
    <row r="158" spans="1:18" ht="30" customHeight="1">
      <c r="A158" s="16"/>
      <c r="B158" s="16"/>
      <c r="C158" s="16"/>
      <c r="D158" s="16"/>
      <c r="E158" s="16"/>
      <c r="F158" s="16"/>
      <c r="G158" s="16"/>
      <c r="H158" s="10"/>
      <c r="I158" s="10"/>
      <c r="J158" s="10"/>
      <c r="K158" s="11"/>
      <c r="L158" s="11"/>
      <c r="M158" s="10"/>
      <c r="N158" s="11"/>
      <c r="O158" s="11"/>
      <c r="P158" s="61" t="str">
        <f>IF(Q158="SI","ENTREGADO",IF('CONSOLIDADO Y GRAFICAS'!AB158="","",(IF('CONSOLIDADO Y GRAFICAS'!AB158&lt;='CONSOLIDADO Y GRAFICAS'!AC158,"FALTA ENTREGA","PENDIENTE"))))</f>
        <v/>
      </c>
      <c r="Q158" s="55"/>
      <c r="R158" s="48"/>
    </row>
    <row r="159" spans="1:18" ht="30" customHeight="1">
      <c r="A159" s="12"/>
      <c r="B159" s="12"/>
      <c r="C159" s="12"/>
      <c r="D159" s="12"/>
      <c r="E159" s="12"/>
      <c r="F159" s="12"/>
      <c r="G159" s="12"/>
      <c r="H159" s="14"/>
      <c r="I159" s="14"/>
      <c r="J159" s="14"/>
      <c r="K159" s="15"/>
      <c r="L159" s="15"/>
      <c r="M159" s="14"/>
      <c r="N159" s="15"/>
      <c r="O159" s="15"/>
      <c r="P159" s="61" t="str">
        <f>IF(Q159="SI","ENTREGADO",IF('CONSOLIDADO Y GRAFICAS'!AB159="","",(IF('CONSOLIDADO Y GRAFICAS'!AB159&lt;='CONSOLIDADO Y GRAFICAS'!AC159,"FALTA ENTREGA","PENDIENTE"))))</f>
        <v/>
      </c>
      <c r="Q159" s="57"/>
      <c r="R159" s="50"/>
    </row>
    <row r="160" spans="1:18" ht="30" customHeight="1">
      <c r="A160" s="16"/>
      <c r="B160" s="16"/>
      <c r="C160" s="16"/>
      <c r="D160" s="16"/>
      <c r="E160" s="16"/>
      <c r="F160" s="16"/>
      <c r="G160" s="16"/>
      <c r="H160" s="10"/>
      <c r="I160" s="10"/>
      <c r="J160" s="10"/>
      <c r="K160" s="11"/>
      <c r="L160" s="11"/>
      <c r="M160" s="10"/>
      <c r="N160" s="11"/>
      <c r="O160" s="11"/>
      <c r="P160" s="61" t="str">
        <f>IF(Q160="SI","ENTREGADO",IF('CONSOLIDADO Y GRAFICAS'!AB160="","",(IF('CONSOLIDADO Y GRAFICAS'!AB160&lt;='CONSOLIDADO Y GRAFICAS'!AC160,"FALTA ENTREGA","PENDIENTE"))))</f>
        <v/>
      </c>
      <c r="Q160" s="55"/>
      <c r="R160" s="48"/>
    </row>
    <row r="161" spans="1:18" ht="30" customHeight="1">
      <c r="A161" s="12"/>
      <c r="B161" s="12"/>
      <c r="C161" s="12"/>
      <c r="D161" s="12"/>
      <c r="E161" s="12"/>
      <c r="F161" s="12"/>
      <c r="G161" s="12"/>
      <c r="H161" s="14"/>
      <c r="I161" s="14"/>
      <c r="J161" s="14"/>
      <c r="K161" s="15"/>
      <c r="L161" s="15"/>
      <c r="M161" s="14"/>
      <c r="N161" s="15"/>
      <c r="O161" s="15"/>
      <c r="P161" s="61" t="str">
        <f>IF(Q161="SI","ENTREGADO",IF('CONSOLIDADO Y GRAFICAS'!AB161="","",(IF('CONSOLIDADO Y GRAFICAS'!AB161&lt;='CONSOLIDADO Y GRAFICAS'!AC161,"FALTA ENTREGA","PENDIENTE"))))</f>
        <v/>
      </c>
      <c r="Q161" s="57"/>
      <c r="R161" s="50"/>
    </row>
    <row r="162" spans="1:18" ht="30" customHeight="1">
      <c r="A162" s="16"/>
      <c r="B162" s="16"/>
      <c r="C162" s="16"/>
      <c r="D162" s="16"/>
      <c r="E162" s="16"/>
      <c r="F162" s="16"/>
      <c r="G162" s="16"/>
      <c r="H162" s="10"/>
      <c r="I162" s="10"/>
      <c r="J162" s="10"/>
      <c r="K162" s="11"/>
      <c r="L162" s="11"/>
      <c r="M162" s="10"/>
      <c r="N162" s="11"/>
      <c r="O162" s="11"/>
      <c r="P162" s="61" t="str">
        <f>IF(Q162="SI","ENTREGADO",IF('CONSOLIDADO Y GRAFICAS'!AB162="","",(IF('CONSOLIDADO Y GRAFICAS'!AB162&lt;='CONSOLIDADO Y GRAFICAS'!AC162,"FALTA ENTREGA","PENDIENTE"))))</f>
        <v/>
      </c>
      <c r="Q162" s="55"/>
      <c r="R162" s="48"/>
    </row>
    <row r="163" spans="1:18" ht="30" customHeight="1">
      <c r="A163" s="12"/>
      <c r="B163" s="12"/>
      <c r="C163" s="12"/>
      <c r="D163" s="12"/>
      <c r="E163" s="12"/>
      <c r="F163" s="12"/>
      <c r="G163" s="12"/>
      <c r="H163" s="14"/>
      <c r="I163" s="14"/>
      <c r="J163" s="14"/>
      <c r="K163" s="15"/>
      <c r="L163" s="15"/>
      <c r="M163" s="14"/>
      <c r="N163" s="15"/>
      <c r="O163" s="15"/>
      <c r="P163" s="61" t="str">
        <f>IF(Q163="SI","ENTREGADO",IF('CONSOLIDADO Y GRAFICAS'!AB163="","",(IF('CONSOLIDADO Y GRAFICAS'!AB163&lt;='CONSOLIDADO Y GRAFICAS'!AC163,"FALTA ENTREGA","PENDIENTE"))))</f>
        <v/>
      </c>
      <c r="Q163" s="57"/>
      <c r="R163" s="50"/>
    </row>
    <row r="164" spans="1:18" ht="30" customHeight="1">
      <c r="A164" s="16"/>
      <c r="B164" s="16"/>
      <c r="C164" s="16"/>
      <c r="D164" s="16"/>
      <c r="E164" s="16"/>
      <c r="F164" s="16"/>
      <c r="G164" s="16"/>
      <c r="H164" s="10"/>
      <c r="I164" s="10"/>
      <c r="J164" s="10"/>
      <c r="K164" s="11"/>
      <c r="L164" s="11"/>
      <c r="M164" s="10"/>
      <c r="N164" s="11"/>
      <c r="O164" s="11"/>
      <c r="P164" s="61" t="str">
        <f>IF(Q164="SI","ENTREGADO",IF('CONSOLIDADO Y GRAFICAS'!AB164="","",(IF('CONSOLIDADO Y GRAFICAS'!AB164&lt;='CONSOLIDADO Y GRAFICAS'!AC164,"FALTA ENTREGA","PENDIENTE"))))</f>
        <v/>
      </c>
      <c r="Q164" s="55"/>
      <c r="R164" s="48"/>
    </row>
    <row r="165" spans="1:18" ht="30" customHeight="1">
      <c r="A165" s="12"/>
      <c r="B165" s="12"/>
      <c r="C165" s="12"/>
      <c r="D165" s="12"/>
      <c r="E165" s="12"/>
      <c r="F165" s="12"/>
      <c r="G165" s="12"/>
      <c r="H165" s="14"/>
      <c r="I165" s="14"/>
      <c r="J165" s="14"/>
      <c r="K165" s="15"/>
      <c r="L165" s="15"/>
      <c r="M165" s="14"/>
      <c r="N165" s="15"/>
      <c r="O165" s="15"/>
      <c r="P165" s="61" t="str">
        <f>IF(Q165="SI","ENTREGADO",IF('CONSOLIDADO Y GRAFICAS'!AB165="","",(IF('CONSOLIDADO Y GRAFICAS'!AB165&lt;='CONSOLIDADO Y GRAFICAS'!AC165,"FALTA ENTREGA","PENDIENTE"))))</f>
        <v/>
      </c>
      <c r="Q165" s="57"/>
      <c r="R165" s="50"/>
    </row>
    <row r="166" spans="1:18" ht="30" customHeight="1">
      <c r="A166" s="16"/>
      <c r="B166" s="16"/>
      <c r="C166" s="16"/>
      <c r="D166" s="16"/>
      <c r="E166" s="16"/>
      <c r="F166" s="16"/>
      <c r="G166" s="16"/>
      <c r="H166" s="10"/>
      <c r="I166" s="10"/>
      <c r="J166" s="10"/>
      <c r="K166" s="11"/>
      <c r="L166" s="11"/>
      <c r="M166" s="10"/>
      <c r="N166" s="11"/>
      <c r="O166" s="11"/>
      <c r="P166" s="61" t="str">
        <f>IF(Q166="SI","ENTREGADO",IF('CONSOLIDADO Y GRAFICAS'!AB166="","",(IF('CONSOLIDADO Y GRAFICAS'!AB166&lt;='CONSOLIDADO Y GRAFICAS'!AC166,"FALTA ENTREGA","PENDIENTE"))))</f>
        <v/>
      </c>
      <c r="Q166" s="55"/>
      <c r="R166" s="48"/>
    </row>
    <row r="167" spans="1:18" ht="30" customHeight="1">
      <c r="A167" s="12"/>
      <c r="B167" s="12"/>
      <c r="C167" s="12"/>
      <c r="D167" s="12"/>
      <c r="E167" s="12"/>
      <c r="F167" s="12"/>
      <c r="G167" s="12"/>
      <c r="H167" s="14"/>
      <c r="I167" s="14"/>
      <c r="J167" s="14"/>
      <c r="K167" s="15"/>
      <c r="L167" s="15"/>
      <c r="M167" s="14"/>
      <c r="N167" s="15"/>
      <c r="O167" s="15"/>
      <c r="P167" s="61" t="str">
        <f>IF(Q167="SI","ENTREGADO",IF('CONSOLIDADO Y GRAFICAS'!AB167="","",(IF('CONSOLIDADO Y GRAFICAS'!AB167&lt;='CONSOLIDADO Y GRAFICAS'!AC167,"FALTA ENTREGA","PENDIENTE"))))</f>
        <v/>
      </c>
      <c r="Q167" s="57"/>
      <c r="R167" s="50"/>
    </row>
    <row r="168" spans="1:18" ht="30" customHeight="1">
      <c r="A168" s="16"/>
      <c r="B168" s="16"/>
      <c r="C168" s="16"/>
      <c r="D168" s="16"/>
      <c r="E168" s="16"/>
      <c r="F168" s="16"/>
      <c r="G168" s="16"/>
      <c r="H168" s="10"/>
      <c r="I168" s="10"/>
      <c r="J168" s="10"/>
      <c r="K168" s="11"/>
      <c r="L168" s="11"/>
      <c r="M168" s="10"/>
      <c r="N168" s="11"/>
      <c r="O168" s="11"/>
      <c r="P168" s="61" t="str">
        <f>IF(Q168="SI","ENTREGADO",IF('CONSOLIDADO Y GRAFICAS'!AB168="","",(IF('CONSOLIDADO Y GRAFICAS'!AB168&lt;='CONSOLIDADO Y GRAFICAS'!AC168,"FALTA ENTREGA","PENDIENTE"))))</f>
        <v/>
      </c>
      <c r="Q168" s="55"/>
      <c r="R168" s="48"/>
    </row>
    <row r="169" spans="1:18" ht="30" customHeight="1">
      <c r="A169" s="12"/>
      <c r="B169" s="12"/>
      <c r="C169" s="12"/>
      <c r="D169" s="12"/>
      <c r="E169" s="12"/>
      <c r="F169" s="12"/>
      <c r="G169" s="12"/>
      <c r="H169" s="14"/>
      <c r="I169" s="14"/>
      <c r="J169" s="14"/>
      <c r="K169" s="15"/>
      <c r="L169" s="15"/>
      <c r="M169" s="14"/>
      <c r="N169" s="15"/>
      <c r="O169" s="15"/>
      <c r="P169" s="61" t="str">
        <f>IF(Q169="SI","ENTREGADO",IF('CONSOLIDADO Y GRAFICAS'!AB169="","",(IF('CONSOLIDADO Y GRAFICAS'!AB169&lt;='CONSOLIDADO Y GRAFICAS'!AC169,"FALTA ENTREGA","PENDIENTE"))))</f>
        <v/>
      </c>
      <c r="Q169" s="57"/>
      <c r="R169" s="50"/>
    </row>
    <row r="170" spans="1:18" ht="30" customHeight="1">
      <c r="A170" s="16"/>
      <c r="B170" s="16"/>
      <c r="C170" s="16"/>
      <c r="D170" s="16"/>
      <c r="E170" s="16"/>
      <c r="F170" s="16"/>
      <c r="G170" s="16"/>
      <c r="H170" s="10"/>
      <c r="I170" s="10"/>
      <c r="J170" s="10"/>
      <c r="K170" s="11"/>
      <c r="L170" s="11"/>
      <c r="M170" s="10"/>
      <c r="N170" s="11"/>
      <c r="O170" s="11"/>
      <c r="P170" s="61" t="str">
        <f>IF(Q170="SI","ENTREGADO",IF('CONSOLIDADO Y GRAFICAS'!AB170="","",(IF('CONSOLIDADO Y GRAFICAS'!AB170&lt;='CONSOLIDADO Y GRAFICAS'!AC170,"FALTA ENTREGA","PENDIENTE"))))</f>
        <v/>
      </c>
      <c r="Q170" s="55"/>
      <c r="R170" s="48"/>
    </row>
    <row r="171" spans="1:18" ht="30" customHeight="1">
      <c r="A171" s="12"/>
      <c r="B171" s="12"/>
      <c r="C171" s="12"/>
      <c r="D171" s="12"/>
      <c r="E171" s="12"/>
      <c r="F171" s="12"/>
      <c r="G171" s="12"/>
      <c r="H171" s="14"/>
      <c r="I171" s="14"/>
      <c r="J171" s="14"/>
      <c r="K171" s="15"/>
      <c r="L171" s="15"/>
      <c r="M171" s="14"/>
      <c r="N171" s="15"/>
      <c r="O171" s="15"/>
      <c r="P171" s="61" t="str">
        <f>IF(Q171="SI","ENTREGADO",IF('CONSOLIDADO Y GRAFICAS'!AB171="","",(IF('CONSOLIDADO Y GRAFICAS'!AB171&lt;='CONSOLIDADO Y GRAFICAS'!AC171,"FALTA ENTREGA","PENDIENTE"))))</f>
        <v/>
      </c>
      <c r="Q171" s="57"/>
      <c r="R171" s="50"/>
    </row>
    <row r="172" spans="1:18" ht="30" customHeight="1">
      <c r="A172" s="16"/>
      <c r="B172" s="16"/>
      <c r="C172" s="16"/>
      <c r="D172" s="16"/>
      <c r="E172" s="16"/>
      <c r="F172" s="16"/>
      <c r="G172" s="16"/>
      <c r="H172" s="10"/>
      <c r="I172" s="10"/>
      <c r="J172" s="10"/>
      <c r="K172" s="11"/>
      <c r="L172" s="11"/>
      <c r="M172" s="10"/>
      <c r="N172" s="11"/>
      <c r="O172" s="11"/>
      <c r="P172" s="61" t="str">
        <f>IF(Q172="SI","ENTREGADO",IF('CONSOLIDADO Y GRAFICAS'!AB172="","",(IF('CONSOLIDADO Y GRAFICAS'!AB172&lt;='CONSOLIDADO Y GRAFICAS'!AC172,"FALTA ENTREGA","PENDIENTE"))))</f>
        <v/>
      </c>
      <c r="Q172" s="55"/>
      <c r="R172" s="48"/>
    </row>
    <row r="173" spans="1:18" ht="30" customHeight="1">
      <c r="A173" s="12"/>
      <c r="B173" s="12"/>
      <c r="C173" s="12"/>
      <c r="D173" s="12"/>
      <c r="E173" s="12"/>
      <c r="F173" s="12"/>
      <c r="G173" s="12"/>
      <c r="H173" s="14"/>
      <c r="I173" s="14"/>
      <c r="J173" s="14"/>
      <c r="K173" s="15"/>
      <c r="L173" s="15"/>
      <c r="M173" s="14"/>
      <c r="N173" s="15"/>
      <c r="O173" s="15"/>
      <c r="P173" s="61" t="str">
        <f>IF(Q173="SI","ENTREGADO",IF('CONSOLIDADO Y GRAFICAS'!AB173="","",(IF('CONSOLIDADO Y GRAFICAS'!AB173&lt;='CONSOLIDADO Y GRAFICAS'!AC173,"FALTA ENTREGA","PENDIENTE"))))</f>
        <v/>
      </c>
      <c r="Q173" s="57"/>
      <c r="R173" s="50"/>
    </row>
    <row r="174" spans="1:18" ht="30" customHeight="1">
      <c r="A174" s="16"/>
      <c r="B174" s="16"/>
      <c r="C174" s="16"/>
      <c r="D174" s="16"/>
      <c r="E174" s="16"/>
      <c r="F174" s="16"/>
      <c r="G174" s="16"/>
      <c r="H174" s="10"/>
      <c r="I174" s="10"/>
      <c r="J174" s="10"/>
      <c r="K174" s="11"/>
      <c r="L174" s="11"/>
      <c r="M174" s="10"/>
      <c r="N174" s="11"/>
      <c r="O174" s="11"/>
      <c r="P174" s="61" t="str">
        <f>IF(Q174="SI","ENTREGADO",IF('CONSOLIDADO Y GRAFICAS'!AB174="","",(IF('CONSOLIDADO Y GRAFICAS'!AB174&lt;='CONSOLIDADO Y GRAFICAS'!AC174,"FALTA ENTREGA","PENDIENTE"))))</f>
        <v/>
      </c>
      <c r="Q174" s="55"/>
      <c r="R174" s="48"/>
    </row>
    <row r="175" spans="1:18" ht="30" customHeight="1">
      <c r="A175" s="12"/>
      <c r="B175" s="12"/>
      <c r="C175" s="12"/>
      <c r="D175" s="12"/>
      <c r="E175" s="12"/>
      <c r="F175" s="12"/>
      <c r="G175" s="12"/>
      <c r="H175" s="14"/>
      <c r="I175" s="14"/>
      <c r="J175" s="14"/>
      <c r="K175" s="15"/>
      <c r="L175" s="15"/>
      <c r="M175" s="14"/>
      <c r="N175" s="15"/>
      <c r="O175" s="15"/>
      <c r="P175" s="61" t="str">
        <f>IF(Q175="SI","ENTREGADO",IF('CONSOLIDADO Y GRAFICAS'!AB175="","",(IF('CONSOLIDADO Y GRAFICAS'!AB175&lt;='CONSOLIDADO Y GRAFICAS'!AC175,"FALTA ENTREGA","PENDIENTE"))))</f>
        <v/>
      </c>
      <c r="Q175" s="57"/>
      <c r="R175" s="50"/>
    </row>
    <row r="176" spans="1:18" ht="30" customHeight="1">
      <c r="A176" s="16"/>
      <c r="B176" s="16"/>
      <c r="C176" s="16"/>
      <c r="D176" s="16"/>
      <c r="E176" s="16"/>
      <c r="F176" s="16"/>
      <c r="G176" s="16"/>
      <c r="H176" s="10"/>
      <c r="I176" s="10"/>
      <c r="J176" s="10"/>
      <c r="K176" s="11"/>
      <c r="L176" s="11"/>
      <c r="M176" s="10"/>
      <c r="N176" s="11"/>
      <c r="O176" s="11"/>
      <c r="P176" s="61" t="str">
        <f>IF(Q176="SI","ENTREGADO",IF('CONSOLIDADO Y GRAFICAS'!AB176="","",(IF('CONSOLIDADO Y GRAFICAS'!AB176&lt;='CONSOLIDADO Y GRAFICAS'!AC176,"FALTA ENTREGA","PENDIENTE"))))</f>
        <v/>
      </c>
      <c r="Q176" s="55"/>
      <c r="R176" s="48"/>
    </row>
    <row r="177" spans="1:18" ht="30" customHeight="1">
      <c r="A177" s="12"/>
      <c r="B177" s="12"/>
      <c r="C177" s="12"/>
      <c r="D177" s="12"/>
      <c r="E177" s="12"/>
      <c r="F177" s="12"/>
      <c r="G177" s="12"/>
      <c r="H177" s="14"/>
      <c r="I177" s="14"/>
      <c r="J177" s="14"/>
      <c r="K177" s="15"/>
      <c r="L177" s="15"/>
      <c r="M177" s="14"/>
      <c r="N177" s="15"/>
      <c r="O177" s="15"/>
      <c r="P177" s="61" t="str">
        <f>IF(Q177="SI","ENTREGADO",IF('CONSOLIDADO Y GRAFICAS'!AB177="","",(IF('CONSOLIDADO Y GRAFICAS'!AB177&lt;='CONSOLIDADO Y GRAFICAS'!AC177,"FALTA ENTREGA","PENDIENTE"))))</f>
        <v/>
      </c>
      <c r="Q177" s="57"/>
      <c r="R177" s="50"/>
    </row>
    <row r="178" spans="1:18" ht="30" customHeight="1">
      <c r="A178" s="16"/>
      <c r="B178" s="16"/>
      <c r="C178" s="16"/>
      <c r="D178" s="16"/>
      <c r="E178" s="16"/>
      <c r="F178" s="16"/>
      <c r="G178" s="16"/>
      <c r="H178" s="10"/>
      <c r="I178" s="10"/>
      <c r="J178" s="10"/>
      <c r="K178" s="11"/>
      <c r="L178" s="11"/>
      <c r="M178" s="10"/>
      <c r="N178" s="11"/>
      <c r="O178" s="11"/>
      <c r="P178" s="61" t="str">
        <f>IF(Q178="SI","ENTREGADO",IF('CONSOLIDADO Y GRAFICAS'!AB178="","",(IF('CONSOLIDADO Y GRAFICAS'!AB178&lt;='CONSOLIDADO Y GRAFICAS'!AC178,"FALTA ENTREGA","PENDIENTE"))))</f>
        <v/>
      </c>
      <c r="Q178" s="55"/>
      <c r="R178" s="48"/>
    </row>
    <row r="179" spans="1:18" ht="30" customHeight="1">
      <c r="A179" s="12"/>
      <c r="B179" s="12"/>
      <c r="C179" s="12"/>
      <c r="D179" s="12"/>
      <c r="E179" s="12"/>
      <c r="F179" s="12"/>
      <c r="G179" s="12"/>
      <c r="H179" s="14"/>
      <c r="I179" s="14"/>
      <c r="J179" s="14"/>
      <c r="K179" s="15"/>
      <c r="L179" s="15"/>
      <c r="M179" s="14"/>
      <c r="N179" s="15"/>
      <c r="O179" s="15"/>
      <c r="P179" s="61" t="str">
        <f>IF(Q179="SI","ENTREGADO",IF('CONSOLIDADO Y GRAFICAS'!AB179="","",(IF('CONSOLIDADO Y GRAFICAS'!AB179&lt;='CONSOLIDADO Y GRAFICAS'!AC179,"FALTA ENTREGA","PENDIENTE"))))</f>
        <v/>
      </c>
      <c r="Q179" s="57"/>
      <c r="R179" s="50"/>
    </row>
    <row r="180" spans="1:18" ht="30" customHeight="1">
      <c r="A180" s="16"/>
      <c r="B180" s="16"/>
      <c r="C180" s="16"/>
      <c r="D180" s="16"/>
      <c r="E180" s="16"/>
      <c r="F180" s="16"/>
      <c r="G180" s="16"/>
      <c r="H180" s="10"/>
      <c r="I180" s="10"/>
      <c r="J180" s="10"/>
      <c r="K180" s="11"/>
      <c r="L180" s="11"/>
      <c r="M180" s="10"/>
      <c r="N180" s="11"/>
      <c r="O180" s="11"/>
      <c r="P180" s="61" t="str">
        <f>IF(Q180="SI","ENTREGADO",IF('CONSOLIDADO Y GRAFICAS'!AB180="","",(IF('CONSOLIDADO Y GRAFICAS'!AB180&lt;='CONSOLIDADO Y GRAFICAS'!AC180,"FALTA ENTREGA","PENDIENTE"))))</f>
        <v/>
      </c>
      <c r="Q180" s="55"/>
      <c r="R180" s="48"/>
    </row>
    <row r="181" spans="1:18" ht="30" customHeight="1">
      <c r="A181" s="12"/>
      <c r="B181" s="12"/>
      <c r="C181" s="12"/>
      <c r="D181" s="12"/>
      <c r="E181" s="12"/>
      <c r="F181" s="12"/>
      <c r="G181" s="12"/>
      <c r="H181" s="14"/>
      <c r="I181" s="14"/>
      <c r="J181" s="14"/>
      <c r="K181" s="15"/>
      <c r="L181" s="15"/>
      <c r="M181" s="14"/>
      <c r="N181" s="15"/>
      <c r="O181" s="15"/>
      <c r="P181" s="61" t="str">
        <f>IF(Q181="SI","ENTREGADO",IF('CONSOLIDADO Y GRAFICAS'!AB181="","",(IF('CONSOLIDADO Y GRAFICAS'!AB181&lt;='CONSOLIDADO Y GRAFICAS'!AC181,"FALTA ENTREGA","PENDIENTE"))))</f>
        <v/>
      </c>
      <c r="Q181" s="57"/>
      <c r="R181" s="50"/>
    </row>
    <row r="182" spans="1:18" ht="30" customHeight="1">
      <c r="A182" s="16"/>
      <c r="B182" s="16"/>
      <c r="C182" s="16"/>
      <c r="D182" s="16"/>
      <c r="E182" s="16"/>
      <c r="F182" s="16"/>
      <c r="G182" s="16"/>
      <c r="H182" s="10"/>
      <c r="I182" s="10"/>
      <c r="J182" s="10"/>
      <c r="K182" s="11"/>
      <c r="L182" s="11"/>
      <c r="M182" s="10"/>
      <c r="N182" s="11"/>
      <c r="O182" s="11"/>
      <c r="P182" s="61" t="str">
        <f>IF(Q182="SI","ENTREGADO",IF('CONSOLIDADO Y GRAFICAS'!AB182="","",(IF('CONSOLIDADO Y GRAFICAS'!AB182&lt;='CONSOLIDADO Y GRAFICAS'!AC182,"FALTA ENTREGA","PENDIENTE"))))</f>
        <v/>
      </c>
      <c r="Q182" s="55"/>
      <c r="R182" s="48"/>
    </row>
    <row r="183" spans="1:18" ht="30" customHeight="1">
      <c r="A183" s="12"/>
      <c r="B183" s="12"/>
      <c r="C183" s="12"/>
      <c r="D183" s="12"/>
      <c r="E183" s="12"/>
      <c r="F183" s="12"/>
      <c r="G183" s="12"/>
      <c r="H183" s="14"/>
      <c r="I183" s="14"/>
      <c r="J183" s="14"/>
      <c r="K183" s="15"/>
      <c r="L183" s="15"/>
      <c r="M183" s="14"/>
      <c r="N183" s="15"/>
      <c r="O183" s="15"/>
      <c r="P183" s="61" t="str">
        <f>IF(Q183="SI","ENTREGADO",IF('CONSOLIDADO Y GRAFICAS'!AB183="","",(IF('CONSOLIDADO Y GRAFICAS'!AB183&lt;='CONSOLIDADO Y GRAFICAS'!AC183,"FALTA ENTREGA","PENDIENTE"))))</f>
        <v/>
      </c>
      <c r="Q183" s="57"/>
      <c r="R183" s="50"/>
    </row>
    <row r="184" spans="1:18" ht="30" customHeight="1">
      <c r="A184" s="16"/>
      <c r="B184" s="16"/>
      <c r="C184" s="16"/>
      <c r="D184" s="16"/>
      <c r="E184" s="16"/>
      <c r="F184" s="16"/>
      <c r="G184" s="16"/>
      <c r="H184" s="10"/>
      <c r="I184" s="10"/>
      <c r="J184" s="10"/>
      <c r="K184" s="11"/>
      <c r="L184" s="11"/>
      <c r="M184" s="10"/>
      <c r="N184" s="11"/>
      <c r="O184" s="11"/>
      <c r="P184" s="61" t="str">
        <f>IF(Q184="SI","ENTREGADO",IF('CONSOLIDADO Y GRAFICAS'!AB184="","",(IF('CONSOLIDADO Y GRAFICAS'!AB184&lt;='CONSOLIDADO Y GRAFICAS'!AC184,"FALTA ENTREGA","PENDIENTE"))))</f>
        <v/>
      </c>
      <c r="Q184" s="55"/>
      <c r="R184" s="48"/>
    </row>
    <row r="185" spans="1:18" ht="30" customHeight="1">
      <c r="A185" s="12"/>
      <c r="B185" s="12"/>
      <c r="C185" s="12"/>
      <c r="D185" s="12"/>
      <c r="E185" s="12"/>
      <c r="F185" s="12"/>
      <c r="G185" s="12"/>
      <c r="H185" s="14"/>
      <c r="I185" s="14"/>
      <c r="J185" s="14"/>
      <c r="K185" s="15"/>
      <c r="L185" s="15"/>
      <c r="M185" s="14"/>
      <c r="N185" s="15"/>
      <c r="O185" s="15"/>
      <c r="P185" s="61" t="str">
        <f>IF(Q185="SI","ENTREGADO",IF('CONSOLIDADO Y GRAFICAS'!AB185="","",(IF('CONSOLIDADO Y GRAFICAS'!AB185&lt;='CONSOLIDADO Y GRAFICAS'!AC185,"FALTA ENTREGA","PENDIENTE"))))</f>
        <v/>
      </c>
      <c r="Q185" s="57"/>
      <c r="R185" s="50"/>
    </row>
    <row r="186" spans="1:18" ht="30" customHeight="1">
      <c r="A186" s="16"/>
      <c r="B186" s="16"/>
      <c r="C186" s="16"/>
      <c r="D186" s="16"/>
      <c r="E186" s="16"/>
      <c r="F186" s="16"/>
      <c r="G186" s="16"/>
      <c r="H186" s="10"/>
      <c r="I186" s="10"/>
      <c r="J186" s="10"/>
      <c r="K186" s="11"/>
      <c r="L186" s="11"/>
      <c r="M186" s="10"/>
      <c r="N186" s="11"/>
      <c r="O186" s="11"/>
      <c r="P186" s="61" t="str">
        <f>IF(Q186="SI","ENTREGADO",IF('CONSOLIDADO Y GRAFICAS'!AB186="","",(IF('CONSOLIDADO Y GRAFICAS'!AB186&lt;='CONSOLIDADO Y GRAFICAS'!AC186,"FALTA ENTREGA","PENDIENTE"))))</f>
        <v/>
      </c>
      <c r="Q186" s="55"/>
      <c r="R186" s="48"/>
    </row>
    <row r="187" spans="1:18" ht="30" customHeight="1">
      <c r="A187" s="12"/>
      <c r="B187" s="12"/>
      <c r="C187" s="12"/>
      <c r="D187" s="12"/>
      <c r="E187" s="12"/>
      <c r="F187" s="12"/>
      <c r="G187" s="12"/>
      <c r="H187" s="14"/>
      <c r="I187" s="14"/>
      <c r="J187" s="14"/>
      <c r="K187" s="15"/>
      <c r="L187" s="15"/>
      <c r="M187" s="14"/>
      <c r="N187" s="15"/>
      <c r="O187" s="15"/>
      <c r="P187" s="61" t="str">
        <f>IF(Q187="SI","ENTREGADO",IF('CONSOLIDADO Y GRAFICAS'!AB187="","",(IF('CONSOLIDADO Y GRAFICAS'!AB187&lt;='CONSOLIDADO Y GRAFICAS'!AC187,"FALTA ENTREGA","PENDIENTE"))))</f>
        <v/>
      </c>
      <c r="Q187" s="57"/>
      <c r="R187" s="50"/>
    </row>
    <row r="188" spans="1:18" ht="30" customHeight="1">
      <c r="A188" s="16"/>
      <c r="B188" s="16"/>
      <c r="C188" s="16"/>
      <c r="D188" s="16"/>
      <c r="E188" s="16"/>
      <c r="F188" s="16"/>
      <c r="G188" s="16"/>
      <c r="H188" s="10"/>
      <c r="I188" s="10"/>
      <c r="J188" s="10"/>
      <c r="K188" s="11"/>
      <c r="L188" s="11"/>
      <c r="M188" s="10"/>
      <c r="N188" s="11"/>
      <c r="O188" s="11"/>
      <c r="P188" s="61" t="str">
        <f>IF(Q188="SI","ENTREGADO",IF('CONSOLIDADO Y GRAFICAS'!AB188="","",(IF('CONSOLIDADO Y GRAFICAS'!AB188&lt;='CONSOLIDADO Y GRAFICAS'!AC188,"FALTA ENTREGA","PENDIENTE"))))</f>
        <v/>
      </c>
      <c r="Q188" s="55"/>
      <c r="R188" s="48"/>
    </row>
    <row r="189" spans="1:18" ht="30" customHeight="1">
      <c r="A189" s="12"/>
      <c r="B189" s="12"/>
      <c r="C189" s="12"/>
      <c r="D189" s="12"/>
      <c r="E189" s="12"/>
      <c r="F189" s="12"/>
      <c r="G189" s="12"/>
      <c r="H189" s="14"/>
      <c r="I189" s="14"/>
      <c r="J189" s="14"/>
      <c r="K189" s="15"/>
      <c r="L189" s="15"/>
      <c r="M189" s="14"/>
      <c r="N189" s="15"/>
      <c r="O189" s="15"/>
      <c r="P189" s="61" t="str">
        <f>IF(Q189="SI","ENTREGADO",IF('CONSOLIDADO Y GRAFICAS'!AB189="","",(IF('CONSOLIDADO Y GRAFICAS'!AB189&lt;='CONSOLIDADO Y GRAFICAS'!AC189,"FALTA ENTREGA","PENDIENTE"))))</f>
        <v/>
      </c>
      <c r="Q189" s="57"/>
      <c r="R189" s="50"/>
    </row>
    <row r="190" spans="1:18" ht="30" customHeight="1">
      <c r="A190" s="16"/>
      <c r="B190" s="16"/>
      <c r="C190" s="16"/>
      <c r="D190" s="16"/>
      <c r="E190" s="16"/>
      <c r="F190" s="16"/>
      <c r="G190" s="16"/>
      <c r="H190" s="10"/>
      <c r="I190" s="10"/>
      <c r="J190" s="10"/>
      <c r="K190" s="11"/>
      <c r="L190" s="11"/>
      <c r="M190" s="10"/>
      <c r="N190" s="11"/>
      <c r="O190" s="11"/>
      <c r="P190" s="61" t="str">
        <f>IF(Q190="SI","ENTREGADO",IF('CONSOLIDADO Y GRAFICAS'!AB190="","",(IF('CONSOLIDADO Y GRAFICAS'!AB190&lt;='CONSOLIDADO Y GRAFICAS'!AC190,"FALTA ENTREGA","PENDIENTE"))))</f>
        <v/>
      </c>
      <c r="Q190" s="55"/>
      <c r="R190" s="48"/>
    </row>
    <row r="191" spans="1:18" ht="30" customHeight="1">
      <c r="A191" s="12"/>
      <c r="B191" s="12"/>
      <c r="C191" s="12"/>
      <c r="D191" s="12"/>
      <c r="E191" s="12"/>
      <c r="F191" s="12"/>
      <c r="G191" s="12"/>
      <c r="H191" s="14"/>
      <c r="I191" s="14"/>
      <c r="J191" s="14"/>
      <c r="K191" s="15"/>
      <c r="L191" s="15"/>
      <c r="M191" s="14"/>
      <c r="N191" s="15"/>
      <c r="O191" s="15"/>
      <c r="P191" s="61" t="str">
        <f>IF(Q191="SI","ENTREGADO",IF('CONSOLIDADO Y GRAFICAS'!AB191="","",(IF('CONSOLIDADO Y GRAFICAS'!AB191&lt;='CONSOLIDADO Y GRAFICAS'!AC191,"FALTA ENTREGA","PENDIENTE"))))</f>
        <v/>
      </c>
      <c r="Q191" s="57"/>
      <c r="R191" s="50"/>
    </row>
    <row r="192" spans="1:18" ht="30" customHeight="1">
      <c r="A192" s="16"/>
      <c r="B192" s="16"/>
      <c r="C192" s="16"/>
      <c r="D192" s="16"/>
      <c r="E192" s="16"/>
      <c r="F192" s="16"/>
      <c r="G192" s="16"/>
      <c r="H192" s="10"/>
      <c r="I192" s="10"/>
      <c r="J192" s="10"/>
      <c r="K192" s="11"/>
      <c r="L192" s="11"/>
      <c r="M192" s="10"/>
      <c r="N192" s="11"/>
      <c r="O192" s="11"/>
      <c r="P192" s="61" t="str">
        <f>IF(Q192="SI","ENTREGADO",IF('CONSOLIDADO Y GRAFICAS'!AB192="","",(IF('CONSOLIDADO Y GRAFICAS'!AB192&lt;='CONSOLIDADO Y GRAFICAS'!AC192,"FALTA ENTREGA","PENDIENTE"))))</f>
        <v/>
      </c>
      <c r="Q192" s="55"/>
      <c r="R192" s="48"/>
    </row>
    <row r="193" spans="1:18" ht="30" customHeight="1">
      <c r="A193" s="12"/>
      <c r="B193" s="12"/>
      <c r="C193" s="12"/>
      <c r="D193" s="12"/>
      <c r="E193" s="12"/>
      <c r="F193" s="12"/>
      <c r="G193" s="12"/>
      <c r="H193" s="14"/>
      <c r="I193" s="14"/>
      <c r="J193" s="14"/>
      <c r="K193" s="15"/>
      <c r="L193" s="15"/>
      <c r="M193" s="14"/>
      <c r="N193" s="15"/>
      <c r="O193" s="15"/>
      <c r="P193" s="61" t="str">
        <f>IF(Q193="SI","ENTREGADO",IF('CONSOLIDADO Y GRAFICAS'!AB193="","",(IF('CONSOLIDADO Y GRAFICAS'!AB193&lt;='CONSOLIDADO Y GRAFICAS'!AC193,"FALTA ENTREGA","PENDIENTE"))))</f>
        <v/>
      </c>
      <c r="Q193" s="57"/>
      <c r="R193" s="50"/>
    </row>
    <row r="194" spans="1:18" ht="30" customHeight="1">
      <c r="A194" s="16"/>
      <c r="B194" s="16"/>
      <c r="C194" s="16"/>
      <c r="D194" s="16"/>
      <c r="E194" s="16"/>
      <c r="F194" s="16"/>
      <c r="G194" s="16"/>
      <c r="H194" s="10"/>
      <c r="I194" s="10"/>
      <c r="J194" s="10"/>
      <c r="K194" s="11"/>
      <c r="L194" s="11"/>
      <c r="M194" s="10"/>
      <c r="N194" s="11"/>
      <c r="O194" s="11"/>
      <c r="P194" s="61" t="str">
        <f>IF(Q194="SI","ENTREGADO",IF('CONSOLIDADO Y GRAFICAS'!AB194="","",(IF('CONSOLIDADO Y GRAFICAS'!AB194&lt;='CONSOLIDADO Y GRAFICAS'!AC194,"FALTA ENTREGA","PENDIENTE"))))</f>
        <v/>
      </c>
      <c r="Q194" s="55"/>
      <c r="R194" s="48"/>
    </row>
    <row r="195" spans="1:18" ht="30" customHeight="1">
      <c r="A195" s="12"/>
      <c r="B195" s="12"/>
      <c r="C195" s="12"/>
      <c r="D195" s="12"/>
      <c r="E195" s="12"/>
      <c r="F195" s="12"/>
      <c r="G195" s="12"/>
      <c r="H195" s="14"/>
      <c r="I195" s="14"/>
      <c r="J195" s="14"/>
      <c r="K195" s="15"/>
      <c r="L195" s="15"/>
      <c r="M195" s="14"/>
      <c r="N195" s="15"/>
      <c r="O195" s="15"/>
      <c r="P195" s="61" t="str">
        <f>IF(Q195="SI","ENTREGADO",IF('CONSOLIDADO Y GRAFICAS'!AB195="","",(IF('CONSOLIDADO Y GRAFICAS'!AB195&lt;='CONSOLIDADO Y GRAFICAS'!AC195,"FALTA ENTREGA","PENDIENTE"))))</f>
        <v/>
      </c>
      <c r="Q195" s="57"/>
      <c r="R195" s="50"/>
    </row>
    <row r="196" spans="1:18" ht="30" customHeight="1">
      <c r="A196" s="16"/>
      <c r="B196" s="16"/>
      <c r="C196" s="16"/>
      <c r="D196" s="16"/>
      <c r="E196" s="16"/>
      <c r="F196" s="16"/>
      <c r="G196" s="16"/>
      <c r="H196" s="10"/>
      <c r="I196" s="10"/>
      <c r="J196" s="10"/>
      <c r="K196" s="11"/>
      <c r="L196" s="11"/>
      <c r="M196" s="10"/>
      <c r="N196" s="11"/>
      <c r="O196" s="11"/>
      <c r="P196" s="61" t="str">
        <f>IF(Q196="SI","ENTREGADO",IF('CONSOLIDADO Y GRAFICAS'!AB196="","",(IF('CONSOLIDADO Y GRAFICAS'!AB196&lt;='CONSOLIDADO Y GRAFICAS'!AC196,"FALTA ENTREGA","PENDIENTE"))))</f>
        <v/>
      </c>
      <c r="Q196" s="55"/>
      <c r="R196" s="48"/>
    </row>
    <row r="197" spans="1:18" ht="30" customHeight="1">
      <c r="A197" s="12"/>
      <c r="B197" s="12"/>
      <c r="C197" s="12"/>
      <c r="D197" s="12"/>
      <c r="E197" s="12"/>
      <c r="F197" s="12"/>
      <c r="G197" s="12"/>
      <c r="H197" s="14"/>
      <c r="I197" s="14"/>
      <c r="J197" s="14"/>
      <c r="K197" s="15"/>
      <c r="L197" s="15"/>
      <c r="M197" s="14"/>
      <c r="N197" s="15"/>
      <c r="O197" s="15"/>
      <c r="P197" s="61" t="str">
        <f>IF(Q197="SI","ENTREGADO",IF('CONSOLIDADO Y GRAFICAS'!AB197="","",(IF('CONSOLIDADO Y GRAFICAS'!AB197&lt;='CONSOLIDADO Y GRAFICAS'!AC197,"FALTA ENTREGA","PENDIENTE"))))</f>
        <v/>
      </c>
      <c r="Q197" s="57"/>
      <c r="R197" s="50"/>
    </row>
    <row r="198" spans="1:18" ht="30" customHeight="1">
      <c r="A198" s="16"/>
      <c r="B198" s="16"/>
      <c r="C198" s="16"/>
      <c r="D198" s="16"/>
      <c r="E198" s="16"/>
      <c r="F198" s="16"/>
      <c r="G198" s="16"/>
      <c r="H198" s="10"/>
      <c r="I198" s="10"/>
      <c r="J198" s="10"/>
      <c r="K198" s="11"/>
      <c r="L198" s="11"/>
      <c r="M198" s="10"/>
      <c r="N198" s="11"/>
      <c r="O198" s="11"/>
      <c r="P198" s="61" t="str">
        <f>IF(Q198="SI","ENTREGADO",IF('CONSOLIDADO Y GRAFICAS'!AB198="","",(IF('CONSOLIDADO Y GRAFICAS'!AB198&lt;='CONSOLIDADO Y GRAFICAS'!AC198,"FALTA ENTREGA","PENDIENTE"))))</f>
        <v/>
      </c>
      <c r="Q198" s="55"/>
      <c r="R198" s="48"/>
    </row>
    <row r="199" spans="1:18" ht="30" customHeight="1">
      <c r="A199" s="12"/>
      <c r="B199" s="12"/>
      <c r="C199" s="12"/>
      <c r="D199" s="12"/>
      <c r="E199" s="12"/>
      <c r="F199" s="12"/>
      <c r="G199" s="12"/>
      <c r="H199" s="14"/>
      <c r="I199" s="14"/>
      <c r="J199" s="14"/>
      <c r="K199" s="15"/>
      <c r="L199" s="15"/>
      <c r="M199" s="14"/>
      <c r="N199" s="15"/>
      <c r="O199" s="15"/>
      <c r="P199" s="61" t="str">
        <f>IF(Q199="SI","ENTREGADO",IF('CONSOLIDADO Y GRAFICAS'!AB199="","",(IF('CONSOLIDADO Y GRAFICAS'!AB199&lt;='CONSOLIDADO Y GRAFICAS'!AC199,"FALTA ENTREGA","PENDIENTE"))))</f>
        <v/>
      </c>
      <c r="Q199" s="57"/>
      <c r="R199" s="50"/>
    </row>
    <row r="200" spans="1:18" ht="30" customHeight="1">
      <c r="A200" s="16"/>
      <c r="B200" s="16"/>
      <c r="C200" s="16"/>
      <c r="D200" s="16"/>
      <c r="E200" s="16"/>
      <c r="F200" s="16"/>
      <c r="G200" s="16"/>
      <c r="H200" s="10"/>
      <c r="I200" s="10"/>
      <c r="J200" s="10"/>
      <c r="K200" s="11"/>
      <c r="L200" s="11"/>
      <c r="M200" s="10"/>
      <c r="N200" s="11"/>
      <c r="O200" s="11"/>
      <c r="P200" s="61" t="str">
        <f>IF(Q200="SI","ENTREGADO",IF('CONSOLIDADO Y GRAFICAS'!AB200="","",(IF('CONSOLIDADO Y GRAFICAS'!AB200&lt;='CONSOLIDADO Y GRAFICAS'!AC200,"FALTA ENTREGA","PENDIENTE"))))</f>
        <v/>
      </c>
      <c r="Q200" s="55"/>
      <c r="R200" s="48"/>
    </row>
    <row r="201" spans="1:18" ht="30" customHeight="1">
      <c r="A201" s="12"/>
      <c r="B201" s="12"/>
      <c r="C201" s="12"/>
      <c r="D201" s="12"/>
      <c r="E201" s="12"/>
      <c r="F201" s="12"/>
      <c r="G201" s="12"/>
      <c r="H201" s="14"/>
      <c r="I201" s="14"/>
      <c r="J201" s="14"/>
      <c r="K201" s="15"/>
      <c r="L201" s="15"/>
      <c r="M201" s="14"/>
      <c r="N201" s="15"/>
      <c r="O201" s="15"/>
      <c r="P201" s="61" t="str">
        <f>IF(Q201="SI","ENTREGADO",IF('CONSOLIDADO Y GRAFICAS'!AB201="","",(IF('CONSOLIDADO Y GRAFICAS'!AB201&lt;='CONSOLIDADO Y GRAFICAS'!AC201,"FALTA ENTREGA","PENDIENTE"))))</f>
        <v/>
      </c>
      <c r="Q201" s="57"/>
      <c r="R201" s="50"/>
    </row>
    <row r="202" spans="1:18" ht="30" customHeight="1">
      <c r="A202" s="16"/>
      <c r="B202" s="16"/>
      <c r="C202" s="16"/>
      <c r="D202" s="16"/>
      <c r="E202" s="16"/>
      <c r="F202" s="16"/>
      <c r="G202" s="16"/>
      <c r="H202" s="10"/>
      <c r="I202" s="10"/>
      <c r="J202" s="10"/>
      <c r="K202" s="11"/>
      <c r="L202" s="11"/>
      <c r="M202" s="10"/>
      <c r="N202" s="11"/>
      <c r="O202" s="11"/>
      <c r="P202" s="61" t="str">
        <f>IF(Q202="SI","ENTREGADO",IF('CONSOLIDADO Y GRAFICAS'!AB202="","",(IF('CONSOLIDADO Y GRAFICAS'!AB202&lt;='CONSOLIDADO Y GRAFICAS'!AC202,"FALTA ENTREGA","PENDIENTE"))))</f>
        <v/>
      </c>
      <c r="Q202" s="55"/>
      <c r="R202" s="48"/>
    </row>
    <row r="203" spans="1:18" ht="30" customHeight="1">
      <c r="A203" s="12"/>
      <c r="B203" s="12"/>
      <c r="C203" s="12"/>
      <c r="D203" s="12"/>
      <c r="E203" s="12"/>
      <c r="F203" s="12"/>
      <c r="G203" s="12"/>
      <c r="H203" s="14"/>
      <c r="I203" s="14"/>
      <c r="J203" s="14"/>
      <c r="K203" s="15"/>
      <c r="L203" s="15"/>
      <c r="M203" s="14"/>
      <c r="N203" s="15"/>
      <c r="O203" s="15"/>
      <c r="P203" s="61" t="str">
        <f>IF(Q203="SI","ENTREGADO",IF('CONSOLIDADO Y GRAFICAS'!AB203="","",(IF('CONSOLIDADO Y GRAFICAS'!AB203&lt;='CONSOLIDADO Y GRAFICAS'!AC203,"FALTA ENTREGA","PENDIENTE"))))</f>
        <v/>
      </c>
      <c r="Q203" s="57"/>
      <c r="R203" s="50"/>
    </row>
    <row r="204" spans="1:18" ht="30" customHeight="1">
      <c r="A204" s="16"/>
      <c r="B204" s="16"/>
      <c r="C204" s="16"/>
      <c r="D204" s="16"/>
      <c r="E204" s="16"/>
      <c r="F204" s="16"/>
      <c r="G204" s="16"/>
      <c r="H204" s="10"/>
      <c r="I204" s="10"/>
      <c r="J204" s="10"/>
      <c r="K204" s="11"/>
      <c r="L204" s="11"/>
      <c r="M204" s="10"/>
      <c r="N204" s="11"/>
      <c r="O204" s="11"/>
      <c r="P204" s="61" t="str">
        <f>IF(Q204="SI","ENTREGADO",IF('CONSOLIDADO Y GRAFICAS'!AB204="","",(IF('CONSOLIDADO Y GRAFICAS'!AB204&lt;='CONSOLIDADO Y GRAFICAS'!AC204,"FALTA ENTREGA","PENDIENTE"))))</f>
        <v/>
      </c>
      <c r="Q204" s="55"/>
      <c r="R204" s="48"/>
    </row>
    <row r="205" spans="1:18" ht="30" customHeight="1">
      <c r="A205" s="12"/>
      <c r="B205" s="12"/>
      <c r="C205" s="12"/>
      <c r="D205" s="12"/>
      <c r="E205" s="12"/>
      <c r="F205" s="12"/>
      <c r="G205" s="12"/>
      <c r="H205" s="14"/>
      <c r="I205" s="14"/>
      <c r="J205" s="14"/>
      <c r="K205" s="15"/>
      <c r="L205" s="15"/>
      <c r="M205" s="14"/>
      <c r="N205" s="15"/>
      <c r="O205" s="15"/>
      <c r="P205" s="61" t="str">
        <f>IF(Q205="SI","ENTREGADO",IF('CONSOLIDADO Y GRAFICAS'!AB205="","",(IF('CONSOLIDADO Y GRAFICAS'!AB205&lt;='CONSOLIDADO Y GRAFICAS'!AC205,"FALTA ENTREGA","PENDIENTE"))))</f>
        <v/>
      </c>
      <c r="Q205" s="57"/>
      <c r="R205" s="50"/>
    </row>
    <row r="206" spans="1:18" ht="30" customHeight="1">
      <c r="A206" s="16"/>
      <c r="B206" s="16"/>
      <c r="C206" s="16"/>
      <c r="D206" s="16"/>
      <c r="E206" s="16"/>
      <c r="F206" s="16"/>
      <c r="G206" s="16"/>
      <c r="H206" s="10"/>
      <c r="I206" s="10"/>
      <c r="J206" s="10"/>
      <c r="K206" s="11"/>
      <c r="L206" s="11"/>
      <c r="M206" s="10"/>
      <c r="N206" s="11"/>
      <c r="O206" s="11"/>
      <c r="P206" s="61" t="str">
        <f>IF(Q206="SI","ENTREGADO",IF('CONSOLIDADO Y GRAFICAS'!AB206="","",(IF('CONSOLIDADO Y GRAFICAS'!AB206&lt;='CONSOLIDADO Y GRAFICAS'!AC206,"FALTA ENTREGA","PENDIENTE"))))</f>
        <v/>
      </c>
      <c r="Q206" s="55"/>
      <c r="R206" s="48"/>
    </row>
    <row r="207" spans="1:18" ht="30" customHeight="1">
      <c r="A207" s="12"/>
      <c r="B207" s="12"/>
      <c r="C207" s="12"/>
      <c r="D207" s="12"/>
      <c r="E207" s="12"/>
      <c r="F207" s="12"/>
      <c r="G207" s="12"/>
      <c r="H207" s="14"/>
      <c r="I207" s="14"/>
      <c r="J207" s="14"/>
      <c r="K207" s="15"/>
      <c r="L207" s="15"/>
      <c r="M207" s="14"/>
      <c r="N207" s="15"/>
      <c r="O207" s="15"/>
      <c r="P207" s="61" t="str">
        <f>IF(Q207="SI","ENTREGADO",IF('CONSOLIDADO Y GRAFICAS'!AB207="","",(IF('CONSOLIDADO Y GRAFICAS'!AB207&lt;='CONSOLIDADO Y GRAFICAS'!AC207,"FALTA ENTREGA","PENDIENTE"))))</f>
        <v/>
      </c>
      <c r="Q207" s="57"/>
      <c r="R207" s="50"/>
    </row>
    <row r="208" spans="1:18" ht="30" customHeight="1">
      <c r="A208" s="16"/>
      <c r="B208" s="16"/>
      <c r="C208" s="16"/>
      <c r="D208" s="16"/>
      <c r="E208" s="16"/>
      <c r="F208" s="16"/>
      <c r="G208" s="16"/>
      <c r="H208" s="10"/>
      <c r="I208" s="10"/>
      <c r="J208" s="10"/>
      <c r="K208" s="11"/>
      <c r="L208" s="11"/>
      <c r="M208" s="10"/>
      <c r="N208" s="11"/>
      <c r="O208" s="11"/>
      <c r="P208" s="61" t="str">
        <f>IF(Q208="SI","ENTREGADO",IF('CONSOLIDADO Y GRAFICAS'!AB208="","",(IF('CONSOLIDADO Y GRAFICAS'!AB208&lt;='CONSOLIDADO Y GRAFICAS'!AC208,"FALTA ENTREGA","PENDIENTE"))))</f>
        <v/>
      </c>
      <c r="Q208" s="55"/>
      <c r="R208" s="48"/>
    </row>
    <row r="209" spans="1:18" ht="30" customHeight="1">
      <c r="A209" s="12"/>
      <c r="B209" s="12"/>
      <c r="C209" s="12"/>
      <c r="D209" s="12"/>
      <c r="E209" s="12"/>
      <c r="F209" s="12"/>
      <c r="G209" s="12"/>
      <c r="H209" s="14"/>
      <c r="I209" s="14"/>
      <c r="J209" s="14"/>
      <c r="K209" s="15"/>
      <c r="L209" s="15"/>
      <c r="M209" s="14"/>
      <c r="N209" s="15"/>
      <c r="O209" s="15"/>
      <c r="P209" s="61" t="str">
        <f>IF(Q209="SI","ENTREGADO",IF('CONSOLIDADO Y GRAFICAS'!AB209="","",(IF('CONSOLIDADO Y GRAFICAS'!AB209&lt;='CONSOLIDADO Y GRAFICAS'!AC209,"FALTA ENTREGA","PENDIENTE"))))</f>
        <v/>
      </c>
      <c r="Q209" s="57"/>
      <c r="R209" s="50"/>
    </row>
    <row r="210" spans="1:18" ht="30" customHeight="1">
      <c r="A210" s="16"/>
      <c r="B210" s="16"/>
      <c r="C210" s="16"/>
      <c r="D210" s="16"/>
      <c r="E210" s="16"/>
      <c r="F210" s="16"/>
      <c r="G210" s="16"/>
      <c r="H210" s="10"/>
      <c r="I210" s="10"/>
      <c r="J210" s="10"/>
      <c r="K210" s="11"/>
      <c r="L210" s="11"/>
      <c r="M210" s="10"/>
      <c r="N210" s="11"/>
      <c r="O210" s="11"/>
      <c r="P210" s="61" t="str">
        <f>IF(Q210="SI","ENTREGADO",IF('CONSOLIDADO Y GRAFICAS'!AB210="","",(IF('CONSOLIDADO Y GRAFICAS'!AB210&lt;='CONSOLIDADO Y GRAFICAS'!AC210,"FALTA ENTREGA","PENDIENTE"))))</f>
        <v/>
      </c>
      <c r="Q210" s="55"/>
      <c r="R210" s="48"/>
    </row>
    <row r="211" spans="1:18" ht="30" customHeight="1">
      <c r="A211" s="12"/>
      <c r="B211" s="12"/>
      <c r="C211" s="12"/>
      <c r="D211" s="12"/>
      <c r="E211" s="12"/>
      <c r="F211" s="12"/>
      <c r="G211" s="12"/>
      <c r="H211" s="14"/>
      <c r="I211" s="14"/>
      <c r="J211" s="14"/>
      <c r="K211" s="15"/>
      <c r="L211" s="15"/>
      <c r="M211" s="14"/>
      <c r="N211" s="15"/>
      <c r="O211" s="15"/>
      <c r="P211" s="61" t="str">
        <f>IF(Q211="SI","ENTREGADO",IF('CONSOLIDADO Y GRAFICAS'!AB211="","",(IF('CONSOLIDADO Y GRAFICAS'!AB211&lt;='CONSOLIDADO Y GRAFICAS'!AC211,"FALTA ENTREGA","PENDIENTE"))))</f>
        <v/>
      </c>
      <c r="Q211" s="57"/>
      <c r="R211" s="50"/>
    </row>
    <row r="212" spans="1:18" ht="30" customHeight="1">
      <c r="A212" s="16"/>
      <c r="B212" s="16"/>
      <c r="C212" s="16"/>
      <c r="D212" s="16"/>
      <c r="E212" s="16"/>
      <c r="F212" s="16"/>
      <c r="G212" s="16"/>
      <c r="H212" s="10"/>
      <c r="I212" s="10"/>
      <c r="J212" s="10"/>
      <c r="K212" s="11"/>
      <c r="L212" s="11"/>
      <c r="M212" s="10"/>
      <c r="N212" s="11"/>
      <c r="O212" s="11"/>
      <c r="P212" s="61" t="str">
        <f>IF(Q212="SI","ENTREGADO",IF('CONSOLIDADO Y GRAFICAS'!AB212="","",(IF('CONSOLIDADO Y GRAFICAS'!AB212&lt;='CONSOLIDADO Y GRAFICAS'!AC212,"FALTA ENTREGA","PENDIENTE"))))</f>
        <v/>
      </c>
      <c r="Q212" s="55"/>
      <c r="R212" s="48"/>
    </row>
    <row r="213" spans="1:18" ht="30" customHeight="1">
      <c r="A213" s="12"/>
      <c r="B213" s="12"/>
      <c r="C213" s="12"/>
      <c r="D213" s="12"/>
      <c r="E213" s="12"/>
      <c r="F213" s="12"/>
      <c r="G213" s="12"/>
      <c r="H213" s="14"/>
      <c r="I213" s="14"/>
      <c r="J213" s="14"/>
      <c r="K213" s="15"/>
      <c r="L213" s="15"/>
      <c r="M213" s="14"/>
      <c r="N213" s="15"/>
      <c r="O213" s="15"/>
      <c r="P213" s="61" t="str">
        <f>IF(Q213="SI","ENTREGADO",IF('CONSOLIDADO Y GRAFICAS'!AB213="","",(IF('CONSOLIDADO Y GRAFICAS'!AB213&lt;='CONSOLIDADO Y GRAFICAS'!AC213,"FALTA ENTREGA","PENDIENTE"))))</f>
        <v/>
      </c>
      <c r="Q213" s="57"/>
      <c r="R213" s="50"/>
    </row>
    <row r="214" spans="1:18" ht="30" customHeight="1">
      <c r="A214" s="16"/>
      <c r="B214" s="16"/>
      <c r="C214" s="16"/>
      <c r="D214" s="16"/>
      <c r="E214" s="16"/>
      <c r="F214" s="16"/>
      <c r="G214" s="16"/>
      <c r="H214" s="10"/>
      <c r="I214" s="10"/>
      <c r="J214" s="10"/>
      <c r="K214" s="11"/>
      <c r="L214" s="11"/>
      <c r="M214" s="10"/>
      <c r="N214" s="11"/>
      <c r="O214" s="11"/>
      <c r="P214" s="61" t="str">
        <f>IF(Q214="SI","ENTREGADO",IF('CONSOLIDADO Y GRAFICAS'!AB214="","",(IF('CONSOLIDADO Y GRAFICAS'!AB214&lt;='CONSOLIDADO Y GRAFICAS'!AC214,"FALTA ENTREGA","PENDIENTE"))))</f>
        <v/>
      </c>
      <c r="Q214" s="55"/>
      <c r="R214" s="48"/>
    </row>
    <row r="215" spans="1:18" ht="30" customHeight="1">
      <c r="A215" s="12"/>
      <c r="B215" s="12"/>
      <c r="C215" s="12"/>
      <c r="D215" s="12"/>
      <c r="E215" s="12"/>
      <c r="F215" s="12"/>
      <c r="G215" s="12"/>
      <c r="H215" s="14"/>
      <c r="I215" s="14"/>
      <c r="J215" s="14"/>
      <c r="K215" s="15"/>
      <c r="L215" s="15"/>
      <c r="M215" s="14"/>
      <c r="N215" s="15"/>
      <c r="O215" s="15"/>
      <c r="P215" s="61" t="str">
        <f>IF(Q215="SI","ENTREGADO",IF('CONSOLIDADO Y GRAFICAS'!AB215="","",(IF('CONSOLIDADO Y GRAFICAS'!AB215&lt;='CONSOLIDADO Y GRAFICAS'!AC215,"FALTA ENTREGA","PENDIENTE"))))</f>
        <v/>
      </c>
      <c r="Q215" s="57"/>
      <c r="R215" s="50"/>
    </row>
    <row r="216" spans="1:18" ht="30" customHeight="1">
      <c r="A216" s="16"/>
      <c r="B216" s="16"/>
      <c r="C216" s="16"/>
      <c r="D216" s="16"/>
      <c r="E216" s="16"/>
      <c r="F216" s="16"/>
      <c r="G216" s="16"/>
      <c r="H216" s="10"/>
      <c r="I216" s="10"/>
      <c r="J216" s="10"/>
      <c r="K216" s="11"/>
      <c r="L216" s="11"/>
      <c r="M216" s="10"/>
      <c r="N216" s="11"/>
      <c r="O216" s="11"/>
      <c r="P216" s="61" t="str">
        <f>IF(Q216="SI","ENTREGADO",IF('CONSOLIDADO Y GRAFICAS'!AB216="","",(IF('CONSOLIDADO Y GRAFICAS'!AB216&lt;='CONSOLIDADO Y GRAFICAS'!AC216,"FALTA ENTREGA","PENDIENTE"))))</f>
        <v/>
      </c>
      <c r="Q216" s="55"/>
      <c r="R216" s="48"/>
    </row>
    <row r="217" spans="1:18" ht="30" customHeight="1">
      <c r="A217" s="12"/>
      <c r="B217" s="12"/>
      <c r="C217" s="12"/>
      <c r="D217" s="12"/>
      <c r="E217" s="12"/>
      <c r="F217" s="12"/>
      <c r="G217" s="12"/>
      <c r="H217" s="14"/>
      <c r="I217" s="14"/>
      <c r="J217" s="14"/>
      <c r="K217" s="15"/>
      <c r="L217" s="15"/>
      <c r="M217" s="14"/>
      <c r="N217" s="15"/>
      <c r="O217" s="15"/>
      <c r="P217" s="61" t="str">
        <f>IF(Q217="SI","ENTREGADO",IF('CONSOLIDADO Y GRAFICAS'!AB217="","",(IF('CONSOLIDADO Y GRAFICAS'!AB217&lt;='CONSOLIDADO Y GRAFICAS'!AC217,"FALTA ENTREGA","PENDIENTE"))))</f>
        <v/>
      </c>
      <c r="Q217" s="57"/>
      <c r="R217" s="50"/>
    </row>
    <row r="218" spans="1:18" ht="30" customHeight="1">
      <c r="A218" s="16"/>
      <c r="B218" s="16"/>
      <c r="C218" s="16"/>
      <c r="D218" s="16"/>
      <c r="E218" s="16"/>
      <c r="F218" s="16"/>
      <c r="G218" s="16"/>
      <c r="H218" s="10"/>
      <c r="I218" s="10"/>
      <c r="J218" s="10"/>
      <c r="K218" s="11"/>
      <c r="L218" s="11"/>
      <c r="M218" s="10"/>
      <c r="N218" s="11"/>
      <c r="O218" s="11"/>
      <c r="P218" s="61" t="str">
        <f>IF(Q218="SI","ENTREGADO",IF('CONSOLIDADO Y GRAFICAS'!AB218="","",(IF('CONSOLIDADO Y GRAFICAS'!AB218&lt;='CONSOLIDADO Y GRAFICAS'!AC218,"FALTA ENTREGA","PENDIENTE"))))</f>
        <v/>
      </c>
      <c r="Q218" s="55"/>
      <c r="R218" s="48"/>
    </row>
    <row r="219" spans="1:18" ht="30" customHeight="1">
      <c r="A219" s="12"/>
      <c r="B219" s="12"/>
      <c r="C219" s="12"/>
      <c r="D219" s="12"/>
      <c r="E219" s="12"/>
      <c r="F219" s="12"/>
      <c r="G219" s="12"/>
      <c r="H219" s="14"/>
      <c r="I219" s="14"/>
      <c r="J219" s="14"/>
      <c r="K219" s="15"/>
      <c r="L219" s="15"/>
      <c r="M219" s="14"/>
      <c r="N219" s="15"/>
      <c r="O219" s="15"/>
      <c r="P219" s="61" t="str">
        <f>IF(Q219="SI","ENTREGADO",IF('CONSOLIDADO Y GRAFICAS'!AB219="","",(IF('CONSOLIDADO Y GRAFICAS'!AB219&lt;='CONSOLIDADO Y GRAFICAS'!AC219,"FALTA ENTREGA","PENDIENTE"))))</f>
        <v/>
      </c>
      <c r="Q219" s="57"/>
      <c r="R219" s="50"/>
    </row>
    <row r="220" spans="1:18" ht="30" customHeight="1">
      <c r="A220" s="16"/>
      <c r="B220" s="16"/>
      <c r="C220" s="16"/>
      <c r="D220" s="16"/>
      <c r="E220" s="16"/>
      <c r="F220" s="16"/>
      <c r="G220" s="16"/>
      <c r="H220" s="10"/>
      <c r="I220" s="10"/>
      <c r="J220" s="10"/>
      <c r="K220" s="11"/>
      <c r="L220" s="11"/>
      <c r="M220" s="10"/>
      <c r="N220" s="11"/>
      <c r="O220" s="11"/>
      <c r="P220" s="61" t="str">
        <f>IF(Q220="SI","ENTREGADO",IF('CONSOLIDADO Y GRAFICAS'!AB220="","",(IF('CONSOLIDADO Y GRAFICAS'!AB220&lt;='CONSOLIDADO Y GRAFICAS'!AC220,"FALTA ENTREGA","PENDIENTE"))))</f>
        <v/>
      </c>
      <c r="Q220" s="55"/>
      <c r="R220" s="48"/>
    </row>
    <row r="221" spans="1:18" ht="30" customHeight="1">
      <c r="A221" s="12"/>
      <c r="B221" s="12"/>
      <c r="C221" s="12"/>
      <c r="D221" s="12"/>
      <c r="E221" s="12"/>
      <c r="F221" s="12"/>
      <c r="G221" s="12"/>
      <c r="H221" s="14"/>
      <c r="I221" s="14"/>
      <c r="J221" s="14"/>
      <c r="K221" s="15"/>
      <c r="L221" s="15"/>
      <c r="M221" s="14"/>
      <c r="N221" s="15"/>
      <c r="O221" s="15"/>
      <c r="P221" s="61" t="str">
        <f>IF(Q221="SI","ENTREGADO",IF('CONSOLIDADO Y GRAFICAS'!AB221="","",(IF('CONSOLIDADO Y GRAFICAS'!AB221&lt;='CONSOLIDADO Y GRAFICAS'!AC221,"FALTA ENTREGA","PENDIENTE"))))</f>
        <v/>
      </c>
      <c r="Q221" s="57"/>
      <c r="R221" s="50"/>
    </row>
    <row r="222" spans="1:18" ht="30" customHeight="1">
      <c r="A222" s="16"/>
      <c r="B222" s="16"/>
      <c r="C222" s="16"/>
      <c r="D222" s="16"/>
      <c r="E222" s="16"/>
      <c r="F222" s="16"/>
      <c r="G222" s="16"/>
      <c r="H222" s="10"/>
      <c r="I222" s="10"/>
      <c r="J222" s="10"/>
      <c r="K222" s="11"/>
      <c r="L222" s="11"/>
      <c r="M222" s="10"/>
      <c r="N222" s="11"/>
      <c r="O222" s="11"/>
      <c r="P222" s="61" t="str">
        <f>IF(Q222="SI","ENTREGADO",IF('CONSOLIDADO Y GRAFICAS'!AB222="","",(IF('CONSOLIDADO Y GRAFICAS'!AB222&lt;='CONSOLIDADO Y GRAFICAS'!AC222,"FALTA ENTREGA","PENDIENTE"))))</f>
        <v/>
      </c>
      <c r="Q222" s="55"/>
      <c r="R222" s="48"/>
    </row>
    <row r="223" spans="1:18" ht="30" customHeight="1">
      <c r="A223" s="12"/>
      <c r="B223" s="12"/>
      <c r="C223" s="12"/>
      <c r="D223" s="12"/>
      <c r="E223" s="12"/>
      <c r="F223" s="12"/>
      <c r="G223" s="12"/>
      <c r="H223" s="14"/>
      <c r="I223" s="14"/>
      <c r="J223" s="14"/>
      <c r="K223" s="15"/>
      <c r="L223" s="15"/>
      <c r="M223" s="14"/>
      <c r="N223" s="15"/>
      <c r="O223" s="15"/>
      <c r="P223" s="61" t="str">
        <f>IF(Q223="SI","ENTREGADO",IF('CONSOLIDADO Y GRAFICAS'!AB223="","",(IF('CONSOLIDADO Y GRAFICAS'!AB223&lt;='CONSOLIDADO Y GRAFICAS'!AC223,"FALTA ENTREGA","PENDIENTE"))))</f>
        <v/>
      </c>
      <c r="Q223" s="57"/>
      <c r="R223" s="50"/>
    </row>
    <row r="224" spans="1:18" ht="30" customHeight="1">
      <c r="A224" s="16"/>
      <c r="B224" s="16"/>
      <c r="C224" s="16"/>
      <c r="D224" s="16"/>
      <c r="E224" s="16"/>
      <c r="F224" s="16"/>
      <c r="G224" s="16"/>
      <c r="H224" s="10"/>
      <c r="I224" s="10"/>
      <c r="J224" s="10"/>
      <c r="K224" s="11"/>
      <c r="L224" s="11"/>
      <c r="M224" s="10"/>
      <c r="N224" s="11"/>
      <c r="O224" s="11"/>
      <c r="P224" s="61" t="str">
        <f>IF(Q224="SI","ENTREGADO",IF('CONSOLIDADO Y GRAFICAS'!AB224="","",(IF('CONSOLIDADO Y GRAFICAS'!AB224&lt;='CONSOLIDADO Y GRAFICAS'!AC224,"FALTA ENTREGA","PENDIENTE"))))</f>
        <v/>
      </c>
      <c r="Q224" s="55"/>
      <c r="R224" s="48"/>
    </row>
    <row r="225" spans="1:18" ht="30" customHeight="1">
      <c r="A225" s="12"/>
      <c r="B225" s="12"/>
      <c r="C225" s="12"/>
      <c r="D225" s="12"/>
      <c r="E225" s="12"/>
      <c r="F225" s="12"/>
      <c r="G225" s="12"/>
      <c r="H225" s="14"/>
      <c r="I225" s="14"/>
      <c r="J225" s="14"/>
      <c r="K225" s="15"/>
      <c r="L225" s="15"/>
      <c r="M225" s="14"/>
      <c r="N225" s="15"/>
      <c r="O225" s="15"/>
      <c r="P225" s="61" t="str">
        <f>IF(Q225="SI","ENTREGADO",IF('CONSOLIDADO Y GRAFICAS'!AB225="","",(IF('CONSOLIDADO Y GRAFICAS'!AB225&lt;='CONSOLIDADO Y GRAFICAS'!AC225,"FALTA ENTREGA","PENDIENTE"))))</f>
        <v/>
      </c>
      <c r="Q225" s="57"/>
      <c r="R225" s="50"/>
    </row>
    <row r="226" spans="1:18" ht="30" customHeight="1">
      <c r="A226" s="16"/>
      <c r="B226" s="16"/>
      <c r="C226" s="16"/>
      <c r="D226" s="16"/>
      <c r="E226" s="16"/>
      <c r="F226" s="16"/>
      <c r="G226" s="16"/>
      <c r="H226" s="10"/>
      <c r="I226" s="10"/>
      <c r="J226" s="10"/>
      <c r="K226" s="11"/>
      <c r="L226" s="11"/>
      <c r="M226" s="10"/>
      <c r="N226" s="11"/>
      <c r="O226" s="11"/>
      <c r="P226" s="61" t="str">
        <f>IF(Q226="SI","ENTREGADO",IF('CONSOLIDADO Y GRAFICAS'!AB226="","",(IF('CONSOLIDADO Y GRAFICAS'!AB226&lt;='CONSOLIDADO Y GRAFICAS'!AC226,"FALTA ENTREGA","PENDIENTE"))))</f>
        <v/>
      </c>
      <c r="Q226" s="55"/>
      <c r="R226" s="48"/>
    </row>
    <row r="227" spans="1:18" ht="30" customHeight="1">
      <c r="A227" s="12"/>
      <c r="B227" s="12"/>
      <c r="C227" s="12"/>
      <c r="D227" s="12"/>
      <c r="E227" s="12"/>
      <c r="F227" s="12"/>
      <c r="G227" s="12"/>
      <c r="H227" s="14"/>
      <c r="I227" s="14"/>
      <c r="J227" s="14"/>
      <c r="K227" s="15"/>
      <c r="L227" s="15"/>
      <c r="M227" s="14"/>
      <c r="N227" s="15"/>
      <c r="O227" s="15"/>
      <c r="P227" s="61" t="str">
        <f>IF(Q227="SI","ENTREGADO",IF('CONSOLIDADO Y GRAFICAS'!AB227="","",(IF('CONSOLIDADO Y GRAFICAS'!AB227&lt;='CONSOLIDADO Y GRAFICAS'!AC227,"FALTA ENTREGA","PENDIENTE"))))</f>
        <v/>
      </c>
      <c r="Q227" s="57"/>
      <c r="R227" s="50"/>
    </row>
    <row r="228" spans="1:18" ht="30" customHeight="1">
      <c r="A228" s="16"/>
      <c r="B228" s="16"/>
      <c r="C228" s="16"/>
      <c r="D228" s="16"/>
      <c r="E228" s="16"/>
      <c r="F228" s="16"/>
      <c r="G228" s="16"/>
      <c r="H228" s="10"/>
      <c r="I228" s="10"/>
      <c r="J228" s="10"/>
      <c r="K228" s="11"/>
      <c r="L228" s="11"/>
      <c r="M228" s="10"/>
      <c r="N228" s="11"/>
      <c r="O228" s="11"/>
      <c r="P228" s="61" t="str">
        <f>IF(Q228="SI","ENTREGADO",IF('CONSOLIDADO Y GRAFICAS'!AB228="","",(IF('CONSOLIDADO Y GRAFICAS'!AB228&lt;='CONSOLIDADO Y GRAFICAS'!AC228,"FALTA ENTREGA","PENDIENTE"))))</f>
        <v/>
      </c>
      <c r="Q228" s="55"/>
      <c r="R228" s="48"/>
    </row>
    <row r="229" spans="1:18" ht="30" customHeight="1">
      <c r="A229" s="12"/>
      <c r="B229" s="12"/>
      <c r="C229" s="12"/>
      <c r="D229" s="12"/>
      <c r="E229" s="12"/>
      <c r="F229" s="12"/>
      <c r="G229" s="12"/>
      <c r="H229" s="14"/>
      <c r="I229" s="14"/>
      <c r="J229" s="14"/>
      <c r="K229" s="15"/>
      <c r="L229" s="15"/>
      <c r="M229" s="14"/>
      <c r="N229" s="15"/>
      <c r="O229" s="15"/>
      <c r="P229" s="61" t="str">
        <f>IF(Q229="SI","ENTREGADO",IF('CONSOLIDADO Y GRAFICAS'!AB229="","",(IF('CONSOLIDADO Y GRAFICAS'!AB229&lt;='CONSOLIDADO Y GRAFICAS'!AC229,"FALTA ENTREGA","PENDIENTE"))))</f>
        <v/>
      </c>
      <c r="Q229" s="57"/>
      <c r="R229" s="50"/>
    </row>
    <row r="230" spans="1:18" ht="30" customHeight="1">
      <c r="A230" s="16"/>
      <c r="B230" s="16"/>
      <c r="C230" s="16"/>
      <c r="D230" s="16"/>
      <c r="E230" s="16"/>
      <c r="F230" s="16"/>
      <c r="G230" s="16"/>
      <c r="H230" s="10"/>
      <c r="I230" s="10"/>
      <c r="J230" s="10"/>
      <c r="K230" s="11"/>
      <c r="L230" s="11"/>
      <c r="M230" s="10"/>
      <c r="N230" s="11"/>
      <c r="O230" s="11"/>
      <c r="P230" s="61" t="str">
        <f>IF(Q230="SI","ENTREGADO",IF('CONSOLIDADO Y GRAFICAS'!AB230="","",(IF('CONSOLIDADO Y GRAFICAS'!AB230&lt;='CONSOLIDADO Y GRAFICAS'!AC230,"FALTA ENTREGA","PENDIENTE"))))</f>
        <v/>
      </c>
      <c r="Q230" s="55"/>
      <c r="R230" s="48"/>
    </row>
    <row r="231" spans="1:18" ht="30" customHeight="1">
      <c r="A231" s="12"/>
      <c r="B231" s="12"/>
      <c r="C231" s="12"/>
      <c r="D231" s="12"/>
      <c r="E231" s="12"/>
      <c r="F231" s="12"/>
      <c r="G231" s="12"/>
      <c r="H231" s="14"/>
      <c r="I231" s="14"/>
      <c r="J231" s="14"/>
      <c r="K231" s="15"/>
      <c r="L231" s="15"/>
      <c r="M231" s="14"/>
      <c r="N231" s="15"/>
      <c r="O231" s="15"/>
      <c r="P231" s="61" t="str">
        <f>IF(Q231="SI","ENTREGADO",IF('CONSOLIDADO Y GRAFICAS'!AB231="","",(IF('CONSOLIDADO Y GRAFICAS'!AB231&lt;='CONSOLIDADO Y GRAFICAS'!AC231,"FALTA ENTREGA","PENDIENTE"))))</f>
        <v/>
      </c>
      <c r="Q231" s="57"/>
      <c r="R231" s="50"/>
    </row>
    <row r="232" spans="1:18" ht="30" customHeight="1">
      <c r="A232" s="16"/>
      <c r="B232" s="16"/>
      <c r="C232" s="16"/>
      <c r="D232" s="16"/>
      <c r="E232" s="16"/>
      <c r="F232" s="16"/>
      <c r="G232" s="16"/>
      <c r="H232" s="10"/>
      <c r="I232" s="10"/>
      <c r="J232" s="10"/>
      <c r="K232" s="11"/>
      <c r="L232" s="11"/>
      <c r="M232" s="10"/>
      <c r="N232" s="11"/>
      <c r="O232" s="11"/>
      <c r="P232" s="61" t="str">
        <f>IF(Q232="SI","ENTREGADO",IF('CONSOLIDADO Y GRAFICAS'!AB232="","",(IF('CONSOLIDADO Y GRAFICAS'!AB232&lt;='CONSOLIDADO Y GRAFICAS'!AC232,"FALTA ENTREGA","PENDIENTE"))))</f>
        <v/>
      </c>
      <c r="Q232" s="55"/>
      <c r="R232" s="48"/>
    </row>
    <row r="233" spans="1:18" ht="30" customHeight="1">
      <c r="A233" s="12"/>
      <c r="B233" s="12"/>
      <c r="C233" s="12"/>
      <c r="D233" s="12"/>
      <c r="E233" s="12"/>
      <c r="F233" s="12"/>
      <c r="G233" s="12"/>
      <c r="H233" s="14"/>
      <c r="I233" s="14"/>
      <c r="J233" s="14"/>
      <c r="K233" s="15"/>
      <c r="L233" s="15"/>
      <c r="M233" s="14"/>
      <c r="N233" s="15"/>
      <c r="O233" s="15"/>
      <c r="P233" s="61" t="str">
        <f>IF(Q233="SI","ENTREGADO",IF('CONSOLIDADO Y GRAFICAS'!AB233="","",(IF('CONSOLIDADO Y GRAFICAS'!AB233&lt;='CONSOLIDADO Y GRAFICAS'!AC233,"FALTA ENTREGA","PENDIENTE"))))</f>
        <v/>
      </c>
      <c r="Q233" s="57"/>
      <c r="R233" s="50"/>
    </row>
    <row r="234" spans="1:18" ht="30" customHeight="1">
      <c r="A234" s="16"/>
      <c r="B234" s="16"/>
      <c r="C234" s="16"/>
      <c r="D234" s="16"/>
      <c r="E234" s="16"/>
      <c r="F234" s="16"/>
      <c r="G234" s="16"/>
      <c r="H234" s="10"/>
      <c r="I234" s="10"/>
      <c r="J234" s="10"/>
      <c r="K234" s="11"/>
      <c r="L234" s="11"/>
      <c r="M234" s="10"/>
      <c r="N234" s="11"/>
      <c r="O234" s="11"/>
      <c r="P234" s="61" t="str">
        <f>IF(Q234="SI","ENTREGADO",IF('CONSOLIDADO Y GRAFICAS'!AB234="","",(IF('CONSOLIDADO Y GRAFICAS'!AB234&lt;='CONSOLIDADO Y GRAFICAS'!AC234,"FALTA ENTREGA","PENDIENTE"))))</f>
        <v/>
      </c>
      <c r="Q234" s="55"/>
      <c r="R234" s="48"/>
    </row>
    <row r="235" spans="1:18" ht="30" customHeight="1">
      <c r="A235" s="12"/>
      <c r="B235" s="12"/>
      <c r="C235" s="12"/>
      <c r="D235" s="12"/>
      <c r="E235" s="12"/>
      <c r="F235" s="12"/>
      <c r="G235" s="12"/>
      <c r="H235" s="14"/>
      <c r="I235" s="14"/>
      <c r="J235" s="14"/>
      <c r="K235" s="15"/>
      <c r="L235" s="15"/>
      <c r="M235" s="14"/>
      <c r="N235" s="15"/>
      <c r="O235" s="15"/>
      <c r="P235" s="61" t="str">
        <f>IF(Q235="SI","ENTREGADO",IF('CONSOLIDADO Y GRAFICAS'!AB235="","",(IF('CONSOLIDADO Y GRAFICAS'!AB235&lt;='CONSOLIDADO Y GRAFICAS'!AC235,"FALTA ENTREGA","PENDIENTE"))))</f>
        <v/>
      </c>
      <c r="Q235" s="57"/>
      <c r="R235" s="50"/>
    </row>
    <row r="236" spans="1:18" ht="30" customHeight="1">
      <c r="A236" s="16"/>
      <c r="B236" s="16"/>
      <c r="C236" s="16"/>
      <c r="D236" s="16"/>
      <c r="E236" s="16"/>
      <c r="F236" s="16"/>
      <c r="G236" s="16"/>
      <c r="H236" s="10"/>
      <c r="I236" s="10"/>
      <c r="J236" s="10"/>
      <c r="K236" s="11"/>
      <c r="L236" s="11"/>
      <c r="M236" s="10"/>
      <c r="N236" s="11"/>
      <c r="O236" s="11"/>
      <c r="P236" s="61" t="str">
        <f>IF(Q236="SI","ENTREGADO",IF('CONSOLIDADO Y GRAFICAS'!AB236="","",(IF('CONSOLIDADO Y GRAFICAS'!AB236&lt;='CONSOLIDADO Y GRAFICAS'!AC236,"FALTA ENTREGA","PENDIENTE"))))</f>
        <v/>
      </c>
      <c r="Q236" s="55"/>
      <c r="R236" s="48"/>
    </row>
    <row r="237" spans="1:18" ht="30" customHeight="1">
      <c r="A237" s="12"/>
      <c r="B237" s="12"/>
      <c r="C237" s="12"/>
      <c r="D237" s="12"/>
      <c r="E237" s="12"/>
      <c r="F237" s="12"/>
      <c r="G237" s="12"/>
      <c r="H237" s="14"/>
      <c r="I237" s="14"/>
      <c r="J237" s="14"/>
      <c r="K237" s="15"/>
      <c r="L237" s="15"/>
      <c r="M237" s="14"/>
      <c r="N237" s="15"/>
      <c r="O237" s="15"/>
      <c r="P237" s="61" t="str">
        <f>IF(Q237="SI","ENTREGADO",IF('CONSOLIDADO Y GRAFICAS'!AB237="","",(IF('CONSOLIDADO Y GRAFICAS'!AB237&lt;='CONSOLIDADO Y GRAFICAS'!AC237,"FALTA ENTREGA","PENDIENTE"))))</f>
        <v/>
      </c>
      <c r="Q237" s="57"/>
      <c r="R237" s="50"/>
    </row>
    <row r="238" spans="1:18" ht="30" customHeight="1">
      <c r="A238" s="16"/>
      <c r="B238" s="16"/>
      <c r="C238" s="16"/>
      <c r="D238" s="16"/>
      <c r="E238" s="16"/>
      <c r="F238" s="16"/>
      <c r="G238" s="16"/>
      <c r="H238" s="10"/>
      <c r="I238" s="10"/>
      <c r="J238" s="10"/>
      <c r="K238" s="11"/>
      <c r="L238" s="11"/>
      <c r="M238" s="10"/>
      <c r="N238" s="11"/>
      <c r="O238" s="11"/>
      <c r="P238" s="61" t="str">
        <f>IF(Q238="SI","ENTREGADO",IF('CONSOLIDADO Y GRAFICAS'!AB238="","",(IF('CONSOLIDADO Y GRAFICAS'!AB238&lt;='CONSOLIDADO Y GRAFICAS'!AC238,"FALTA ENTREGA","PENDIENTE"))))</f>
        <v/>
      </c>
      <c r="Q238" s="55"/>
      <c r="R238" s="48"/>
    </row>
    <row r="239" spans="1:18" ht="30" customHeight="1">
      <c r="A239" s="12"/>
      <c r="B239" s="12"/>
      <c r="C239" s="12"/>
      <c r="D239" s="12"/>
      <c r="E239" s="12"/>
      <c r="F239" s="12"/>
      <c r="G239" s="12"/>
      <c r="H239" s="14"/>
      <c r="I239" s="14"/>
      <c r="J239" s="14"/>
      <c r="K239" s="15"/>
      <c r="L239" s="15"/>
      <c r="M239" s="14"/>
      <c r="N239" s="15"/>
      <c r="O239" s="15"/>
      <c r="P239" s="61" t="str">
        <f>IF(Q239="SI","ENTREGADO",IF('CONSOLIDADO Y GRAFICAS'!AB239="","",(IF('CONSOLIDADO Y GRAFICAS'!AB239&lt;='CONSOLIDADO Y GRAFICAS'!AC239,"FALTA ENTREGA","PENDIENTE"))))</f>
        <v/>
      </c>
      <c r="Q239" s="57"/>
      <c r="R239" s="50"/>
    </row>
    <row r="240" spans="1:18" ht="30" customHeight="1">
      <c r="A240" s="16"/>
      <c r="B240" s="16"/>
      <c r="C240" s="16"/>
      <c r="D240" s="16"/>
      <c r="E240" s="16"/>
      <c r="F240" s="16"/>
      <c r="G240" s="16"/>
      <c r="H240" s="10"/>
      <c r="I240" s="10"/>
      <c r="J240" s="10"/>
      <c r="K240" s="11"/>
      <c r="L240" s="11"/>
      <c r="M240" s="10"/>
      <c r="N240" s="11"/>
      <c r="O240" s="11"/>
      <c r="P240" s="61" t="str">
        <f>IF(Q240="SI","ENTREGADO",IF('CONSOLIDADO Y GRAFICAS'!AB240="","",(IF('CONSOLIDADO Y GRAFICAS'!AB240&lt;='CONSOLIDADO Y GRAFICAS'!AC240,"FALTA ENTREGA","PENDIENTE"))))</f>
        <v/>
      </c>
      <c r="Q240" s="55"/>
      <c r="R240" s="48"/>
    </row>
    <row r="241" spans="1:18" ht="30" customHeight="1">
      <c r="A241" s="12"/>
      <c r="B241" s="12"/>
      <c r="C241" s="12"/>
      <c r="D241" s="12"/>
      <c r="E241" s="12"/>
      <c r="F241" s="12"/>
      <c r="G241" s="12"/>
      <c r="H241" s="14"/>
      <c r="I241" s="14"/>
      <c r="J241" s="14"/>
      <c r="K241" s="15"/>
      <c r="L241" s="15"/>
      <c r="M241" s="14"/>
      <c r="N241" s="15"/>
      <c r="O241" s="15"/>
      <c r="P241" s="61" t="str">
        <f>IF(Q241="SI","ENTREGADO",IF('CONSOLIDADO Y GRAFICAS'!AB241="","",(IF('CONSOLIDADO Y GRAFICAS'!AB241&lt;='CONSOLIDADO Y GRAFICAS'!AC241,"FALTA ENTREGA","PENDIENTE"))))</f>
        <v/>
      </c>
      <c r="Q241" s="57"/>
      <c r="R241" s="50"/>
    </row>
    <row r="242" spans="1:18" ht="30" customHeight="1">
      <c r="A242" s="16"/>
      <c r="B242" s="16"/>
      <c r="C242" s="16"/>
      <c r="D242" s="16"/>
      <c r="E242" s="16"/>
      <c r="F242" s="16"/>
      <c r="G242" s="16"/>
      <c r="H242" s="10"/>
      <c r="I242" s="10"/>
      <c r="J242" s="10"/>
      <c r="K242" s="11"/>
      <c r="L242" s="11"/>
      <c r="M242" s="10"/>
      <c r="N242" s="11"/>
      <c r="O242" s="11"/>
      <c r="P242" s="61" t="str">
        <f>IF(Q242="SI","ENTREGADO",IF('CONSOLIDADO Y GRAFICAS'!AB242="","",(IF('CONSOLIDADO Y GRAFICAS'!AB242&lt;='CONSOLIDADO Y GRAFICAS'!AC242,"FALTA ENTREGA","PENDIENTE"))))</f>
        <v/>
      </c>
      <c r="Q242" s="55"/>
      <c r="R242" s="48"/>
    </row>
    <row r="243" spans="1:18" ht="30" customHeight="1">
      <c r="A243" s="12"/>
      <c r="B243" s="12"/>
      <c r="C243" s="12"/>
      <c r="D243" s="12"/>
      <c r="E243" s="12"/>
      <c r="F243" s="12"/>
      <c r="G243" s="12"/>
      <c r="H243" s="14"/>
      <c r="I243" s="14"/>
      <c r="J243" s="14"/>
      <c r="K243" s="15"/>
      <c r="L243" s="15"/>
      <c r="M243" s="14"/>
      <c r="N243" s="15"/>
      <c r="O243" s="15"/>
      <c r="P243" s="61" t="str">
        <f>IF(Q243="SI","ENTREGADO",IF('CONSOLIDADO Y GRAFICAS'!AB243="","",(IF('CONSOLIDADO Y GRAFICAS'!AB243&lt;='CONSOLIDADO Y GRAFICAS'!AC243,"FALTA ENTREGA","PENDIENTE"))))</f>
        <v/>
      </c>
      <c r="Q243" s="57"/>
      <c r="R243" s="50"/>
    </row>
    <row r="244" spans="1:18" ht="30" customHeight="1">
      <c r="A244" s="16"/>
      <c r="B244" s="16"/>
      <c r="C244" s="16"/>
      <c r="D244" s="16"/>
      <c r="E244" s="16"/>
      <c r="F244" s="16"/>
      <c r="G244" s="16"/>
      <c r="H244" s="10"/>
      <c r="I244" s="10"/>
      <c r="J244" s="10"/>
      <c r="K244" s="11"/>
      <c r="L244" s="11"/>
      <c r="M244" s="10"/>
      <c r="N244" s="11"/>
      <c r="O244" s="11"/>
      <c r="P244" s="61" t="str">
        <f>IF(Q244="SI","ENTREGADO",IF('CONSOLIDADO Y GRAFICAS'!AB244="","",(IF('CONSOLIDADO Y GRAFICAS'!AB244&lt;='CONSOLIDADO Y GRAFICAS'!AC244,"FALTA ENTREGA","PENDIENTE"))))</f>
        <v/>
      </c>
      <c r="Q244" s="55"/>
      <c r="R244" s="48"/>
    </row>
    <row r="245" spans="1:18" ht="30" customHeight="1">
      <c r="A245" s="12"/>
      <c r="B245" s="12"/>
      <c r="C245" s="12"/>
      <c r="D245" s="12"/>
      <c r="E245" s="12"/>
      <c r="F245" s="12"/>
      <c r="G245" s="12"/>
      <c r="H245" s="14"/>
      <c r="I245" s="14"/>
      <c r="J245" s="14"/>
      <c r="K245" s="15"/>
      <c r="L245" s="15"/>
      <c r="M245" s="14"/>
      <c r="N245" s="15"/>
      <c r="O245" s="15"/>
      <c r="P245" s="61" t="str">
        <f>IF(Q245="SI","ENTREGADO",IF('CONSOLIDADO Y GRAFICAS'!AB245="","",(IF('CONSOLIDADO Y GRAFICAS'!AB245&lt;='CONSOLIDADO Y GRAFICAS'!AC245,"FALTA ENTREGA","PENDIENTE"))))</f>
        <v/>
      </c>
      <c r="Q245" s="57"/>
      <c r="R245" s="50"/>
    </row>
    <row r="246" spans="1:18" ht="30" customHeight="1">
      <c r="A246" s="16"/>
      <c r="B246" s="16"/>
      <c r="C246" s="16"/>
      <c r="D246" s="16"/>
      <c r="E246" s="16"/>
      <c r="F246" s="16"/>
      <c r="G246" s="16"/>
      <c r="H246" s="10"/>
      <c r="I246" s="10"/>
      <c r="J246" s="10"/>
      <c r="K246" s="11"/>
      <c r="L246" s="11"/>
      <c r="M246" s="10"/>
      <c r="N246" s="11"/>
      <c r="O246" s="11"/>
      <c r="P246" s="61" t="str">
        <f>IF(Q246="SI","ENTREGADO",IF('CONSOLIDADO Y GRAFICAS'!AB246="","",(IF('CONSOLIDADO Y GRAFICAS'!AB246&lt;='CONSOLIDADO Y GRAFICAS'!AC246,"FALTA ENTREGA","PENDIENTE"))))</f>
        <v/>
      </c>
      <c r="Q246" s="55"/>
      <c r="R246" s="48"/>
    </row>
    <row r="247" spans="1:18" ht="30" customHeight="1">
      <c r="A247" s="12"/>
      <c r="B247" s="12"/>
      <c r="C247" s="12"/>
      <c r="D247" s="12"/>
      <c r="E247" s="12"/>
      <c r="F247" s="12"/>
      <c r="G247" s="12"/>
      <c r="H247" s="14"/>
      <c r="I247" s="14"/>
      <c r="J247" s="14"/>
      <c r="K247" s="15"/>
      <c r="L247" s="15"/>
      <c r="M247" s="14"/>
      <c r="N247" s="15"/>
      <c r="O247" s="15"/>
      <c r="P247" s="61" t="str">
        <f>IF(Q247="SI","ENTREGADO",IF('CONSOLIDADO Y GRAFICAS'!AB247="","",(IF('CONSOLIDADO Y GRAFICAS'!AB247&lt;='CONSOLIDADO Y GRAFICAS'!AC247,"FALTA ENTREGA","PENDIENTE"))))</f>
        <v/>
      </c>
      <c r="Q247" s="57"/>
      <c r="R247" s="50"/>
    </row>
    <row r="248" spans="1:18" ht="30" customHeight="1">
      <c r="A248" s="16"/>
      <c r="B248" s="16"/>
      <c r="C248" s="16"/>
      <c r="D248" s="16"/>
      <c r="E248" s="16"/>
      <c r="F248" s="16"/>
      <c r="G248" s="16"/>
      <c r="H248" s="10"/>
      <c r="I248" s="10"/>
      <c r="J248" s="10"/>
      <c r="K248" s="11"/>
      <c r="L248" s="11"/>
      <c r="M248" s="10"/>
      <c r="N248" s="11"/>
      <c r="O248" s="11"/>
      <c r="P248" s="61" t="str">
        <f>IF(Q248="SI","ENTREGADO",IF('CONSOLIDADO Y GRAFICAS'!AB248="","",(IF('CONSOLIDADO Y GRAFICAS'!AB248&lt;='CONSOLIDADO Y GRAFICAS'!AC248,"FALTA ENTREGA","PENDIENTE"))))</f>
        <v/>
      </c>
      <c r="Q248" s="55"/>
      <c r="R248" s="48"/>
    </row>
    <row r="249" spans="1:18" ht="30" customHeight="1">
      <c r="A249" s="12"/>
      <c r="B249" s="12"/>
      <c r="C249" s="12"/>
      <c r="D249" s="12"/>
      <c r="E249" s="12"/>
      <c r="F249" s="12"/>
      <c r="G249" s="12"/>
      <c r="H249" s="14"/>
      <c r="I249" s="14"/>
      <c r="J249" s="14"/>
      <c r="K249" s="15"/>
      <c r="L249" s="15"/>
      <c r="M249" s="14"/>
      <c r="N249" s="15"/>
      <c r="O249" s="15"/>
      <c r="P249" s="61" t="str">
        <f>IF(Q249="SI","ENTREGADO",IF('CONSOLIDADO Y GRAFICAS'!AB249="","",(IF('CONSOLIDADO Y GRAFICAS'!AB249&lt;='CONSOLIDADO Y GRAFICAS'!AC249,"FALTA ENTREGA","PENDIENTE"))))</f>
        <v/>
      </c>
      <c r="Q249" s="57"/>
      <c r="R249" s="50"/>
    </row>
    <row r="250" spans="1:18" ht="30" customHeight="1">
      <c r="A250" s="16"/>
      <c r="B250" s="16"/>
      <c r="C250" s="16"/>
      <c r="D250" s="16"/>
      <c r="E250" s="16"/>
      <c r="F250" s="16"/>
      <c r="G250" s="16"/>
      <c r="H250" s="10"/>
      <c r="I250" s="10"/>
      <c r="J250" s="10"/>
      <c r="K250" s="11"/>
      <c r="L250" s="11"/>
      <c r="M250" s="10"/>
      <c r="N250" s="11"/>
      <c r="O250" s="11"/>
      <c r="P250" s="61" t="str">
        <f>IF(Q250="SI","ENTREGADO",IF('CONSOLIDADO Y GRAFICAS'!AB250="","",(IF('CONSOLIDADO Y GRAFICAS'!AB250&lt;='CONSOLIDADO Y GRAFICAS'!AC250,"FALTA ENTREGA","PENDIENTE"))))</f>
        <v/>
      </c>
      <c r="Q250" s="55"/>
      <c r="R250" s="48"/>
    </row>
    <row r="251" spans="1:18" ht="30" customHeight="1">
      <c r="A251" s="12"/>
      <c r="B251" s="12"/>
      <c r="C251" s="12"/>
      <c r="D251" s="12"/>
      <c r="E251" s="12"/>
      <c r="F251" s="12"/>
      <c r="G251" s="12"/>
      <c r="H251" s="14"/>
      <c r="I251" s="14"/>
      <c r="J251" s="14"/>
      <c r="K251" s="15"/>
      <c r="L251" s="15"/>
      <c r="M251" s="14"/>
      <c r="N251" s="15"/>
      <c r="O251" s="15"/>
      <c r="P251" s="61" t="str">
        <f>IF(Q251="SI","ENTREGADO",IF('CONSOLIDADO Y GRAFICAS'!AB251="","",(IF('CONSOLIDADO Y GRAFICAS'!AB251&lt;='CONSOLIDADO Y GRAFICAS'!AC251,"FALTA ENTREGA","PENDIENTE"))))</f>
        <v/>
      </c>
      <c r="Q251" s="57"/>
      <c r="R251" s="50"/>
    </row>
    <row r="252" spans="1:18" ht="30" customHeight="1">
      <c r="A252" s="16"/>
      <c r="B252" s="16"/>
      <c r="C252" s="16"/>
      <c r="D252" s="16"/>
      <c r="E252" s="16"/>
      <c r="F252" s="16"/>
      <c r="G252" s="16"/>
      <c r="H252" s="10"/>
      <c r="I252" s="10"/>
      <c r="J252" s="10"/>
      <c r="K252" s="11"/>
      <c r="L252" s="11"/>
      <c r="M252" s="10"/>
      <c r="N252" s="11"/>
      <c r="O252" s="11"/>
      <c r="P252" s="61" t="str">
        <f>IF(Q252="SI","ENTREGADO",IF('CONSOLIDADO Y GRAFICAS'!AB252="","",(IF('CONSOLIDADO Y GRAFICAS'!AB252&lt;='CONSOLIDADO Y GRAFICAS'!AC252,"FALTA ENTREGA","PENDIENTE"))))</f>
        <v/>
      </c>
      <c r="Q252" s="55"/>
      <c r="R252" s="48"/>
    </row>
    <row r="253" spans="1:18" ht="30" customHeight="1">
      <c r="A253" s="12"/>
      <c r="B253" s="12"/>
      <c r="C253" s="12"/>
      <c r="D253" s="12"/>
      <c r="E253" s="12"/>
      <c r="F253" s="12"/>
      <c r="G253" s="12"/>
      <c r="H253" s="14"/>
      <c r="I253" s="14"/>
      <c r="J253" s="14"/>
      <c r="K253" s="15"/>
      <c r="L253" s="15"/>
      <c r="M253" s="14"/>
      <c r="N253" s="15"/>
      <c r="O253" s="15"/>
      <c r="P253" s="61" t="str">
        <f>IF(Q253="SI","ENTREGADO",IF('CONSOLIDADO Y GRAFICAS'!AB253="","",(IF('CONSOLIDADO Y GRAFICAS'!AB253&lt;='CONSOLIDADO Y GRAFICAS'!AC253,"FALTA ENTREGA","PENDIENTE"))))</f>
        <v/>
      </c>
      <c r="Q253" s="57"/>
      <c r="R253" s="50"/>
    </row>
    <row r="254" spans="1:18" ht="30" customHeight="1">
      <c r="A254" s="16"/>
      <c r="B254" s="16"/>
      <c r="C254" s="16"/>
      <c r="D254" s="16"/>
      <c r="E254" s="16"/>
      <c r="F254" s="16"/>
      <c r="G254" s="16"/>
      <c r="H254" s="10"/>
      <c r="I254" s="10"/>
      <c r="J254" s="10"/>
      <c r="K254" s="11"/>
      <c r="L254" s="11"/>
      <c r="M254" s="10"/>
      <c r="N254" s="11"/>
      <c r="O254" s="11"/>
      <c r="P254" s="61" t="str">
        <f>IF(Q254="SI","ENTREGADO",IF('CONSOLIDADO Y GRAFICAS'!AB254="","",(IF('CONSOLIDADO Y GRAFICAS'!AB254&lt;='CONSOLIDADO Y GRAFICAS'!AC254,"FALTA ENTREGA","PENDIENTE"))))</f>
        <v/>
      </c>
      <c r="Q254" s="55"/>
      <c r="R254" s="48"/>
    </row>
    <row r="255" spans="1:18" ht="30" customHeight="1">
      <c r="A255" s="12"/>
      <c r="B255" s="12"/>
      <c r="C255" s="12"/>
      <c r="D255" s="12"/>
      <c r="E255" s="12"/>
      <c r="F255" s="12"/>
      <c r="G255" s="12"/>
      <c r="H255" s="14"/>
      <c r="I255" s="14"/>
      <c r="J255" s="14"/>
      <c r="K255" s="15"/>
      <c r="L255" s="15"/>
      <c r="M255" s="14"/>
      <c r="N255" s="15"/>
      <c r="O255" s="15"/>
      <c r="P255" s="61" t="str">
        <f>IF(Q255="SI","ENTREGADO",IF('CONSOLIDADO Y GRAFICAS'!AB255="","",(IF('CONSOLIDADO Y GRAFICAS'!AB255&lt;='CONSOLIDADO Y GRAFICAS'!AC255,"FALTA ENTREGA","PENDIENTE"))))</f>
        <v/>
      </c>
      <c r="Q255" s="57"/>
      <c r="R255" s="50"/>
    </row>
    <row r="256" spans="1:18" ht="30" customHeight="1">
      <c r="A256" s="16"/>
      <c r="B256" s="16"/>
      <c r="C256" s="16"/>
      <c r="D256" s="16"/>
      <c r="E256" s="16"/>
      <c r="F256" s="16"/>
      <c r="G256" s="16"/>
      <c r="H256" s="10"/>
      <c r="I256" s="10"/>
      <c r="J256" s="10"/>
      <c r="K256" s="11"/>
      <c r="L256" s="11"/>
      <c r="M256" s="10"/>
      <c r="N256" s="11"/>
      <c r="O256" s="11"/>
      <c r="P256" s="61" t="str">
        <f>IF(Q256="SI","ENTREGADO",IF('CONSOLIDADO Y GRAFICAS'!AB256="","",(IF('CONSOLIDADO Y GRAFICAS'!AB256&lt;='CONSOLIDADO Y GRAFICAS'!AC256,"FALTA ENTREGA","PENDIENTE"))))</f>
        <v/>
      </c>
      <c r="Q256" s="55"/>
      <c r="R256" s="48"/>
    </row>
    <row r="257" spans="1:18" ht="30" customHeight="1">
      <c r="A257" s="12"/>
      <c r="B257" s="12"/>
      <c r="C257" s="12"/>
      <c r="D257" s="12"/>
      <c r="E257" s="12"/>
      <c r="F257" s="12"/>
      <c r="G257" s="12"/>
      <c r="H257" s="14"/>
      <c r="I257" s="14"/>
      <c r="J257" s="14"/>
      <c r="K257" s="15"/>
      <c r="L257" s="15"/>
      <c r="M257" s="14"/>
      <c r="N257" s="15"/>
      <c r="O257" s="15"/>
      <c r="P257" s="61" t="str">
        <f>IF(Q257="SI","ENTREGADO",IF('CONSOLIDADO Y GRAFICAS'!AB257="","",(IF('CONSOLIDADO Y GRAFICAS'!AB257&lt;='CONSOLIDADO Y GRAFICAS'!AC257,"FALTA ENTREGA","PENDIENTE"))))</f>
        <v/>
      </c>
      <c r="Q257" s="57"/>
      <c r="R257" s="50"/>
    </row>
    <row r="258" spans="1:18" ht="30" customHeight="1">
      <c r="A258" s="16"/>
      <c r="B258" s="16"/>
      <c r="C258" s="16"/>
      <c r="D258" s="16"/>
      <c r="E258" s="16"/>
      <c r="F258" s="16"/>
      <c r="G258" s="16"/>
      <c r="H258" s="10"/>
      <c r="I258" s="10"/>
      <c r="J258" s="10"/>
      <c r="K258" s="11"/>
      <c r="L258" s="11"/>
      <c r="M258" s="10"/>
      <c r="N258" s="11"/>
      <c r="O258" s="11"/>
      <c r="P258" s="61" t="str">
        <f>IF(Q258="SI","ENTREGADO",IF('CONSOLIDADO Y GRAFICAS'!AB258="","",(IF('CONSOLIDADO Y GRAFICAS'!AB258&lt;='CONSOLIDADO Y GRAFICAS'!AC258,"FALTA ENTREGA","PENDIENTE"))))</f>
        <v/>
      </c>
      <c r="Q258" s="55"/>
      <c r="R258" s="48"/>
    </row>
    <row r="259" spans="1:18" ht="30" customHeight="1">
      <c r="A259" s="12"/>
      <c r="B259" s="12"/>
      <c r="C259" s="12"/>
      <c r="D259" s="12"/>
      <c r="E259" s="12"/>
      <c r="F259" s="12"/>
      <c r="G259" s="12"/>
      <c r="H259" s="14"/>
      <c r="I259" s="14"/>
      <c r="J259" s="14"/>
      <c r="K259" s="15"/>
      <c r="L259" s="15"/>
      <c r="M259" s="14"/>
      <c r="N259" s="15"/>
      <c r="O259" s="15"/>
      <c r="P259" s="61" t="str">
        <f>IF(Q259="SI","ENTREGADO",IF('CONSOLIDADO Y GRAFICAS'!AB259="","",(IF('CONSOLIDADO Y GRAFICAS'!AB259&lt;='CONSOLIDADO Y GRAFICAS'!AC259,"FALTA ENTREGA","PENDIENTE"))))</f>
        <v/>
      </c>
      <c r="Q259" s="57"/>
      <c r="R259" s="50"/>
    </row>
    <row r="260" spans="1:18" ht="30" customHeight="1">
      <c r="A260" s="16"/>
      <c r="B260" s="16"/>
      <c r="C260" s="16"/>
      <c r="D260" s="16"/>
      <c r="E260" s="16"/>
      <c r="F260" s="16"/>
      <c r="G260" s="16"/>
      <c r="H260" s="10"/>
      <c r="I260" s="10"/>
      <c r="J260" s="10"/>
      <c r="K260" s="11"/>
      <c r="L260" s="11"/>
      <c r="M260" s="10"/>
      <c r="N260" s="11"/>
      <c r="O260" s="11"/>
      <c r="P260" s="61" t="str">
        <f>IF(Q260="SI","ENTREGADO",IF('CONSOLIDADO Y GRAFICAS'!AB260="","",(IF('CONSOLIDADO Y GRAFICAS'!AB260&lt;='CONSOLIDADO Y GRAFICAS'!AC260,"FALTA ENTREGA","PENDIENTE"))))</f>
        <v/>
      </c>
      <c r="Q260" s="55"/>
      <c r="R260" s="48"/>
    </row>
    <row r="261" spans="1:18" ht="30" customHeight="1">
      <c r="A261" s="12"/>
      <c r="B261" s="12"/>
      <c r="C261" s="12"/>
      <c r="D261" s="12"/>
      <c r="E261" s="12"/>
      <c r="F261" s="12"/>
      <c r="G261" s="12"/>
      <c r="H261" s="14"/>
      <c r="I261" s="14"/>
      <c r="J261" s="14"/>
      <c r="K261" s="15"/>
      <c r="L261" s="15"/>
      <c r="M261" s="14"/>
      <c r="N261" s="15"/>
      <c r="O261" s="15"/>
      <c r="P261" s="61" t="str">
        <f>IF(Q261="SI","ENTREGADO",IF('CONSOLIDADO Y GRAFICAS'!AB261="","",(IF('CONSOLIDADO Y GRAFICAS'!AB261&lt;='CONSOLIDADO Y GRAFICAS'!AC261,"FALTA ENTREGA","PENDIENTE"))))</f>
        <v/>
      </c>
      <c r="Q261" s="57"/>
      <c r="R261" s="50"/>
    </row>
    <row r="262" spans="1:18" ht="30" customHeight="1">
      <c r="A262" s="16"/>
      <c r="B262" s="16"/>
      <c r="C262" s="16"/>
      <c r="D262" s="16"/>
      <c r="E262" s="16"/>
      <c r="F262" s="16"/>
      <c r="G262" s="16"/>
      <c r="H262" s="10"/>
      <c r="I262" s="10"/>
      <c r="J262" s="10"/>
      <c r="K262" s="11"/>
      <c r="L262" s="11"/>
      <c r="M262" s="10"/>
      <c r="N262" s="11"/>
      <c r="O262" s="11"/>
      <c r="P262" s="61" t="str">
        <f>IF(Q262="SI","ENTREGADO",IF('CONSOLIDADO Y GRAFICAS'!AB262="","",(IF('CONSOLIDADO Y GRAFICAS'!AB262&lt;='CONSOLIDADO Y GRAFICAS'!AC262,"FALTA ENTREGA","PENDIENTE"))))</f>
        <v/>
      </c>
      <c r="Q262" s="55"/>
      <c r="R262" s="48"/>
    </row>
    <row r="263" spans="1:18" ht="30" customHeight="1">
      <c r="A263" s="12"/>
      <c r="B263" s="12"/>
      <c r="C263" s="12"/>
      <c r="D263" s="12"/>
      <c r="E263" s="12"/>
      <c r="F263" s="12"/>
      <c r="G263" s="12"/>
      <c r="H263" s="14"/>
      <c r="I263" s="14"/>
      <c r="J263" s="14"/>
      <c r="K263" s="15"/>
      <c r="L263" s="15"/>
      <c r="M263" s="14"/>
      <c r="N263" s="15"/>
      <c r="O263" s="15"/>
      <c r="P263" s="61" t="str">
        <f>IF(Q263="SI","ENTREGADO",IF('CONSOLIDADO Y GRAFICAS'!AB263="","",(IF('CONSOLIDADO Y GRAFICAS'!AB263&lt;='CONSOLIDADO Y GRAFICAS'!AC263,"FALTA ENTREGA","PENDIENTE"))))</f>
        <v/>
      </c>
      <c r="Q263" s="57"/>
      <c r="R263" s="50"/>
    </row>
    <row r="264" spans="1:18" ht="30" customHeight="1">
      <c r="A264" s="16"/>
      <c r="B264" s="16"/>
      <c r="C264" s="16"/>
      <c r="D264" s="16"/>
      <c r="E264" s="16"/>
      <c r="F264" s="16"/>
      <c r="G264" s="16"/>
      <c r="H264" s="10"/>
      <c r="I264" s="10"/>
      <c r="J264" s="10"/>
      <c r="K264" s="11"/>
      <c r="L264" s="11"/>
      <c r="M264" s="10"/>
      <c r="N264" s="11"/>
      <c r="O264" s="11"/>
      <c r="P264" s="61" t="str">
        <f>IF(Q264="SI","ENTREGADO",IF('CONSOLIDADO Y GRAFICAS'!AB264="","",(IF('CONSOLIDADO Y GRAFICAS'!AB264&lt;='CONSOLIDADO Y GRAFICAS'!AC264,"FALTA ENTREGA","PENDIENTE"))))</f>
        <v/>
      </c>
      <c r="Q264" s="55"/>
      <c r="R264" s="48"/>
    </row>
    <row r="265" spans="1:18" ht="30" customHeight="1">
      <c r="A265" s="12"/>
      <c r="B265" s="12"/>
      <c r="C265" s="12"/>
      <c r="D265" s="12"/>
      <c r="E265" s="12"/>
      <c r="F265" s="12"/>
      <c r="G265" s="12"/>
      <c r="H265" s="14"/>
      <c r="I265" s="14"/>
      <c r="J265" s="14"/>
      <c r="K265" s="15"/>
      <c r="L265" s="15"/>
      <c r="M265" s="14"/>
      <c r="N265" s="15"/>
      <c r="O265" s="15"/>
      <c r="P265" s="61" t="str">
        <f>IF(Q265="SI","ENTREGADO",IF('CONSOLIDADO Y GRAFICAS'!AB265="","",(IF('CONSOLIDADO Y GRAFICAS'!AB265&lt;='CONSOLIDADO Y GRAFICAS'!AC265,"FALTA ENTREGA","PENDIENTE"))))</f>
        <v/>
      </c>
      <c r="Q265" s="57"/>
      <c r="R265" s="50"/>
    </row>
    <row r="266" spans="1:18" ht="30" customHeight="1">
      <c r="A266" s="16"/>
      <c r="B266" s="16"/>
      <c r="C266" s="16"/>
      <c r="D266" s="16"/>
      <c r="E266" s="16"/>
      <c r="F266" s="16"/>
      <c r="G266" s="16"/>
      <c r="H266" s="10"/>
      <c r="I266" s="10"/>
      <c r="J266" s="10"/>
      <c r="K266" s="11"/>
      <c r="L266" s="11"/>
      <c r="M266" s="10"/>
      <c r="N266" s="11"/>
      <c r="O266" s="11"/>
      <c r="P266" s="61" t="str">
        <f>IF(Q266="SI","ENTREGADO",IF('CONSOLIDADO Y GRAFICAS'!AB266="","",(IF('CONSOLIDADO Y GRAFICAS'!AB266&lt;='CONSOLIDADO Y GRAFICAS'!AC266,"FALTA ENTREGA","PENDIENTE"))))</f>
        <v/>
      </c>
      <c r="Q266" s="55"/>
      <c r="R266" s="48"/>
    </row>
    <row r="267" spans="1:18" ht="30" customHeight="1">
      <c r="A267" s="12"/>
      <c r="B267" s="12"/>
      <c r="C267" s="12"/>
      <c r="D267" s="12"/>
      <c r="E267" s="12"/>
      <c r="F267" s="12"/>
      <c r="G267" s="12"/>
      <c r="H267" s="14"/>
      <c r="I267" s="14"/>
      <c r="J267" s="14"/>
      <c r="K267" s="15"/>
      <c r="L267" s="15"/>
      <c r="M267" s="14"/>
      <c r="N267" s="15"/>
      <c r="O267" s="15"/>
      <c r="P267" s="61" t="str">
        <f>IF(Q267="SI","ENTREGADO",IF('CONSOLIDADO Y GRAFICAS'!AB267="","",(IF('CONSOLIDADO Y GRAFICAS'!AB267&lt;='CONSOLIDADO Y GRAFICAS'!AC267,"FALTA ENTREGA","PENDIENTE"))))</f>
        <v/>
      </c>
      <c r="Q267" s="57"/>
      <c r="R267" s="50"/>
    </row>
    <row r="268" spans="1:18" ht="30" customHeight="1">
      <c r="A268" s="16"/>
      <c r="B268" s="16"/>
      <c r="C268" s="16"/>
      <c r="D268" s="16"/>
      <c r="E268" s="16"/>
      <c r="F268" s="16"/>
      <c r="G268" s="16"/>
      <c r="H268" s="10"/>
      <c r="I268" s="10"/>
      <c r="J268" s="10"/>
      <c r="K268" s="11"/>
      <c r="L268" s="11"/>
      <c r="M268" s="10"/>
      <c r="N268" s="11"/>
      <c r="O268" s="11"/>
      <c r="P268" s="61" t="str">
        <f>IF(Q268="SI","ENTREGADO",IF('CONSOLIDADO Y GRAFICAS'!AB268="","",(IF('CONSOLIDADO Y GRAFICAS'!AB268&lt;='CONSOLIDADO Y GRAFICAS'!AC268,"FALTA ENTREGA","PENDIENTE"))))</f>
        <v/>
      </c>
      <c r="Q268" s="55"/>
      <c r="R268" s="48"/>
    </row>
    <row r="269" spans="1:18" ht="30" customHeight="1">
      <c r="A269" s="12"/>
      <c r="B269" s="12"/>
      <c r="C269" s="12"/>
      <c r="D269" s="12"/>
      <c r="E269" s="12"/>
      <c r="F269" s="12"/>
      <c r="G269" s="12"/>
      <c r="H269" s="14"/>
      <c r="I269" s="14"/>
      <c r="J269" s="14"/>
      <c r="K269" s="15"/>
      <c r="L269" s="15"/>
      <c r="M269" s="14"/>
      <c r="N269" s="15"/>
      <c r="O269" s="15"/>
      <c r="P269" s="61" t="str">
        <f>IF(Q269="SI","ENTREGADO",IF('CONSOLIDADO Y GRAFICAS'!AB269="","",(IF('CONSOLIDADO Y GRAFICAS'!AB269&lt;='CONSOLIDADO Y GRAFICAS'!AC269,"FALTA ENTREGA","PENDIENTE"))))</f>
        <v/>
      </c>
      <c r="Q269" s="57"/>
      <c r="R269" s="50"/>
    </row>
    <row r="270" spans="1:18" ht="30" customHeight="1">
      <c r="A270" s="16"/>
      <c r="B270" s="16"/>
      <c r="C270" s="16"/>
      <c r="D270" s="16"/>
      <c r="E270" s="16"/>
      <c r="F270" s="16"/>
      <c r="G270" s="16"/>
      <c r="H270" s="10"/>
      <c r="I270" s="10"/>
      <c r="J270" s="10"/>
      <c r="K270" s="11"/>
      <c r="L270" s="11"/>
      <c r="M270" s="10"/>
      <c r="N270" s="11"/>
      <c r="O270" s="11"/>
      <c r="P270" s="61" t="str">
        <f>IF(Q270="SI","ENTREGADO",IF('CONSOLIDADO Y GRAFICAS'!AB270="","",(IF('CONSOLIDADO Y GRAFICAS'!AB270&lt;='CONSOLIDADO Y GRAFICAS'!AC270,"FALTA ENTREGA","PENDIENTE"))))</f>
        <v/>
      </c>
      <c r="Q270" s="55"/>
      <c r="R270" s="48"/>
    </row>
    <row r="271" spans="1:18" ht="30" customHeight="1">
      <c r="A271" s="12"/>
      <c r="B271" s="12"/>
      <c r="C271" s="12"/>
      <c r="D271" s="12"/>
      <c r="E271" s="12"/>
      <c r="F271" s="12"/>
      <c r="G271" s="12"/>
      <c r="H271" s="14"/>
      <c r="I271" s="14"/>
      <c r="J271" s="14"/>
      <c r="K271" s="15"/>
      <c r="L271" s="15"/>
      <c r="M271" s="14"/>
      <c r="N271" s="15"/>
      <c r="O271" s="15"/>
      <c r="P271" s="61" t="str">
        <f>IF(Q271="SI","ENTREGADO",IF('CONSOLIDADO Y GRAFICAS'!AB271="","",(IF('CONSOLIDADO Y GRAFICAS'!AB271&lt;='CONSOLIDADO Y GRAFICAS'!AC271,"FALTA ENTREGA","PENDIENTE"))))</f>
        <v/>
      </c>
      <c r="Q271" s="57"/>
      <c r="R271" s="50"/>
    </row>
    <row r="272" spans="1:18" ht="30" customHeight="1">
      <c r="A272" s="16"/>
      <c r="B272" s="16"/>
      <c r="C272" s="16"/>
      <c r="D272" s="16"/>
      <c r="E272" s="16"/>
      <c r="F272" s="16"/>
      <c r="G272" s="16"/>
      <c r="H272" s="10"/>
      <c r="I272" s="10"/>
      <c r="J272" s="10"/>
      <c r="K272" s="11"/>
      <c r="L272" s="11"/>
      <c r="M272" s="10"/>
      <c r="N272" s="11"/>
      <c r="O272" s="11"/>
      <c r="P272" s="61" t="str">
        <f>IF(Q272="SI","ENTREGADO",IF('CONSOLIDADO Y GRAFICAS'!AB272="","",(IF('CONSOLIDADO Y GRAFICAS'!AB272&lt;='CONSOLIDADO Y GRAFICAS'!AC272,"FALTA ENTREGA","PENDIENTE"))))</f>
        <v/>
      </c>
      <c r="Q272" s="55"/>
      <c r="R272" s="48"/>
    </row>
    <row r="273" spans="1:18" ht="30" customHeight="1">
      <c r="A273" s="12"/>
      <c r="B273" s="12"/>
      <c r="C273" s="12"/>
      <c r="D273" s="12"/>
      <c r="E273" s="12"/>
      <c r="F273" s="12"/>
      <c r="G273" s="12"/>
      <c r="H273" s="14"/>
      <c r="I273" s="14"/>
      <c r="J273" s="14"/>
      <c r="K273" s="15"/>
      <c r="L273" s="15"/>
      <c r="M273" s="14"/>
      <c r="N273" s="15"/>
      <c r="O273" s="15"/>
      <c r="P273" s="61" t="str">
        <f>IF(Q273="SI","ENTREGADO",IF('CONSOLIDADO Y GRAFICAS'!AB273="","",(IF('CONSOLIDADO Y GRAFICAS'!AB273&lt;='CONSOLIDADO Y GRAFICAS'!AC273,"FALTA ENTREGA","PENDIENTE"))))</f>
        <v/>
      </c>
      <c r="Q273" s="57"/>
      <c r="R273" s="50"/>
    </row>
    <row r="274" spans="1:18" ht="30" customHeight="1">
      <c r="A274" s="16"/>
      <c r="B274" s="16"/>
      <c r="C274" s="16"/>
      <c r="D274" s="16"/>
      <c r="E274" s="16"/>
      <c r="F274" s="16"/>
      <c r="G274" s="16"/>
      <c r="H274" s="10"/>
      <c r="I274" s="10"/>
      <c r="J274" s="10"/>
      <c r="K274" s="11"/>
      <c r="L274" s="11"/>
      <c r="M274" s="10"/>
      <c r="N274" s="11"/>
      <c r="O274" s="11"/>
      <c r="P274" s="61" t="str">
        <f>IF(Q274="SI","ENTREGADO",IF('CONSOLIDADO Y GRAFICAS'!AB274="","",(IF('CONSOLIDADO Y GRAFICAS'!AB274&lt;='CONSOLIDADO Y GRAFICAS'!AC274,"FALTA ENTREGA","PENDIENTE"))))</f>
        <v/>
      </c>
      <c r="Q274" s="55"/>
      <c r="R274" s="48"/>
    </row>
    <row r="275" spans="1:18" ht="30" customHeight="1">
      <c r="A275" s="12"/>
      <c r="B275" s="12"/>
      <c r="C275" s="12"/>
      <c r="D275" s="12"/>
      <c r="E275" s="12"/>
      <c r="F275" s="12"/>
      <c r="G275" s="12"/>
      <c r="H275" s="14"/>
      <c r="I275" s="14"/>
      <c r="J275" s="14"/>
      <c r="K275" s="15"/>
      <c r="L275" s="15"/>
      <c r="M275" s="14"/>
      <c r="N275" s="15"/>
      <c r="O275" s="15"/>
      <c r="P275" s="61" t="str">
        <f>IF(Q275="SI","ENTREGADO",IF('CONSOLIDADO Y GRAFICAS'!AB275="","",(IF('CONSOLIDADO Y GRAFICAS'!AB275&lt;='CONSOLIDADO Y GRAFICAS'!AC275,"FALTA ENTREGA","PENDIENTE"))))</f>
        <v/>
      </c>
      <c r="Q275" s="57"/>
      <c r="R275" s="50"/>
    </row>
    <row r="276" spans="1:18" ht="30" customHeight="1">
      <c r="A276" s="16"/>
      <c r="B276" s="16"/>
      <c r="C276" s="16"/>
      <c r="D276" s="16"/>
      <c r="E276" s="16"/>
      <c r="F276" s="16"/>
      <c r="G276" s="16"/>
      <c r="H276" s="10"/>
      <c r="I276" s="10"/>
      <c r="J276" s="10"/>
      <c r="K276" s="11"/>
      <c r="L276" s="11"/>
      <c r="M276" s="10"/>
      <c r="N276" s="11"/>
      <c r="O276" s="11"/>
      <c r="P276" s="61" t="str">
        <f>IF(Q276="SI","ENTREGADO",IF('CONSOLIDADO Y GRAFICAS'!AB276="","",(IF('CONSOLIDADO Y GRAFICAS'!AB276&lt;='CONSOLIDADO Y GRAFICAS'!AC276,"FALTA ENTREGA","PENDIENTE"))))</f>
        <v/>
      </c>
      <c r="Q276" s="55"/>
      <c r="R276" s="48"/>
    </row>
    <row r="277" spans="1:18" ht="30" customHeight="1">
      <c r="A277" s="12"/>
      <c r="B277" s="12"/>
      <c r="C277" s="12"/>
      <c r="D277" s="12"/>
      <c r="E277" s="12"/>
      <c r="F277" s="12"/>
      <c r="G277" s="12"/>
      <c r="H277" s="14"/>
      <c r="I277" s="14"/>
      <c r="J277" s="14"/>
      <c r="K277" s="15"/>
      <c r="L277" s="15"/>
      <c r="M277" s="14"/>
      <c r="N277" s="15"/>
      <c r="O277" s="15"/>
      <c r="P277" s="61" t="str">
        <f>IF(Q277="SI","ENTREGADO",IF('CONSOLIDADO Y GRAFICAS'!AB277="","",(IF('CONSOLIDADO Y GRAFICAS'!AB277&lt;='CONSOLIDADO Y GRAFICAS'!AC277,"FALTA ENTREGA","PENDIENTE"))))</f>
        <v/>
      </c>
      <c r="Q277" s="57"/>
      <c r="R277" s="50"/>
    </row>
    <row r="278" spans="1:18" ht="30" customHeight="1">
      <c r="A278" s="16"/>
      <c r="B278" s="16"/>
      <c r="C278" s="16"/>
      <c r="D278" s="16"/>
      <c r="E278" s="16"/>
      <c r="F278" s="16"/>
      <c r="G278" s="16"/>
      <c r="H278" s="10"/>
      <c r="I278" s="10"/>
      <c r="J278" s="10"/>
      <c r="K278" s="11"/>
      <c r="L278" s="11"/>
      <c r="M278" s="10"/>
      <c r="N278" s="11"/>
      <c r="O278" s="11"/>
      <c r="P278" s="61" t="str">
        <f>IF(Q278="SI","ENTREGADO",IF('CONSOLIDADO Y GRAFICAS'!AB278="","",(IF('CONSOLIDADO Y GRAFICAS'!AB278&lt;='CONSOLIDADO Y GRAFICAS'!AC278,"FALTA ENTREGA","PENDIENTE"))))</f>
        <v/>
      </c>
      <c r="Q278" s="55"/>
      <c r="R278" s="48"/>
    </row>
    <row r="279" spans="1:18" ht="30" customHeight="1">
      <c r="A279" s="12"/>
      <c r="B279" s="12"/>
      <c r="C279" s="12"/>
      <c r="D279" s="12"/>
      <c r="E279" s="12"/>
      <c r="F279" s="12"/>
      <c r="G279" s="12"/>
      <c r="H279" s="14"/>
      <c r="I279" s="14"/>
      <c r="J279" s="14"/>
      <c r="K279" s="15"/>
      <c r="L279" s="15"/>
      <c r="M279" s="14"/>
      <c r="N279" s="15"/>
      <c r="O279" s="15"/>
      <c r="P279" s="61" t="str">
        <f>IF(Q279="SI","ENTREGADO",IF('CONSOLIDADO Y GRAFICAS'!AB279="","",(IF('CONSOLIDADO Y GRAFICAS'!AB279&lt;='CONSOLIDADO Y GRAFICAS'!AC279,"FALTA ENTREGA","PENDIENTE"))))</f>
        <v/>
      </c>
      <c r="Q279" s="57"/>
      <c r="R279" s="50"/>
    </row>
    <row r="280" spans="1:18" ht="30" customHeight="1">
      <c r="A280" s="16"/>
      <c r="B280" s="16"/>
      <c r="C280" s="16"/>
      <c r="D280" s="16"/>
      <c r="E280" s="16"/>
      <c r="F280" s="16"/>
      <c r="G280" s="16"/>
      <c r="H280" s="10"/>
      <c r="I280" s="10"/>
      <c r="J280" s="10"/>
      <c r="K280" s="11"/>
      <c r="L280" s="11"/>
      <c r="M280" s="10"/>
      <c r="N280" s="11"/>
      <c r="O280" s="11"/>
      <c r="P280" s="61" t="str">
        <f>IF(Q280="SI","ENTREGADO",IF('CONSOLIDADO Y GRAFICAS'!AB280="","",(IF('CONSOLIDADO Y GRAFICAS'!AB280&lt;='CONSOLIDADO Y GRAFICAS'!AC280,"FALTA ENTREGA","PENDIENTE"))))</f>
        <v/>
      </c>
      <c r="Q280" s="55"/>
      <c r="R280" s="48"/>
    </row>
    <row r="281" spans="1:18" ht="30" customHeight="1">
      <c r="A281" s="12"/>
      <c r="B281" s="12"/>
      <c r="C281" s="12"/>
      <c r="D281" s="12"/>
      <c r="E281" s="12"/>
      <c r="F281" s="12"/>
      <c r="G281" s="12"/>
      <c r="H281" s="14"/>
      <c r="I281" s="14"/>
      <c r="J281" s="14"/>
      <c r="K281" s="15"/>
      <c r="L281" s="15"/>
      <c r="M281" s="14"/>
      <c r="N281" s="15"/>
      <c r="O281" s="15"/>
      <c r="P281" s="61" t="str">
        <f>IF(Q281="SI","ENTREGADO",IF('CONSOLIDADO Y GRAFICAS'!AB281="","",(IF('CONSOLIDADO Y GRAFICAS'!AB281&lt;='CONSOLIDADO Y GRAFICAS'!AC281,"FALTA ENTREGA","PENDIENTE"))))</f>
        <v/>
      </c>
      <c r="Q281" s="57"/>
      <c r="R281" s="50"/>
    </row>
    <row r="282" spans="1:18" ht="30" customHeight="1">
      <c r="A282" s="16"/>
      <c r="B282" s="16"/>
      <c r="C282" s="16"/>
      <c r="D282" s="16"/>
      <c r="E282" s="16"/>
      <c r="F282" s="16"/>
      <c r="G282" s="16"/>
      <c r="H282" s="10"/>
      <c r="I282" s="10"/>
      <c r="J282" s="10"/>
      <c r="K282" s="11"/>
      <c r="L282" s="11"/>
      <c r="M282" s="10"/>
      <c r="N282" s="11"/>
      <c r="O282" s="11"/>
      <c r="P282" s="61" t="str">
        <f>IF(Q282="SI","ENTREGADO",IF('CONSOLIDADO Y GRAFICAS'!AB282="","",(IF('CONSOLIDADO Y GRAFICAS'!AB282&lt;='CONSOLIDADO Y GRAFICAS'!AC282,"FALTA ENTREGA","PENDIENTE"))))</f>
        <v/>
      </c>
      <c r="Q282" s="55"/>
      <c r="R282" s="48"/>
    </row>
    <row r="283" spans="1:18" ht="30" customHeight="1">
      <c r="A283" s="12"/>
      <c r="B283" s="12"/>
      <c r="C283" s="12"/>
      <c r="D283" s="12"/>
      <c r="E283" s="12"/>
      <c r="F283" s="12"/>
      <c r="G283" s="12"/>
      <c r="H283" s="14"/>
      <c r="I283" s="14"/>
      <c r="J283" s="14"/>
      <c r="K283" s="15"/>
      <c r="L283" s="15"/>
      <c r="M283" s="14"/>
      <c r="N283" s="15"/>
      <c r="O283" s="15"/>
      <c r="P283" s="61" t="str">
        <f>IF(Q283="SI","ENTREGADO",IF('CONSOLIDADO Y GRAFICAS'!AB283="","",(IF('CONSOLIDADO Y GRAFICAS'!AB283&lt;='CONSOLIDADO Y GRAFICAS'!AC283,"FALTA ENTREGA","PENDIENTE"))))</f>
        <v/>
      </c>
      <c r="Q283" s="57"/>
      <c r="R283" s="50"/>
    </row>
    <row r="284" spans="1:18" ht="30" customHeight="1">
      <c r="A284" s="16"/>
      <c r="B284" s="16"/>
      <c r="C284" s="16"/>
      <c r="D284" s="16"/>
      <c r="E284" s="16"/>
      <c r="F284" s="16"/>
      <c r="G284" s="16"/>
      <c r="H284" s="10"/>
      <c r="I284" s="10"/>
      <c r="J284" s="10"/>
      <c r="K284" s="11"/>
      <c r="L284" s="11"/>
      <c r="M284" s="10"/>
      <c r="N284" s="11"/>
      <c r="O284" s="11"/>
      <c r="P284" s="61" t="str">
        <f>IF(Q284="SI","ENTREGADO",IF('CONSOLIDADO Y GRAFICAS'!AB284="","",(IF('CONSOLIDADO Y GRAFICAS'!AB284&lt;='CONSOLIDADO Y GRAFICAS'!AC284,"FALTA ENTREGA","PENDIENTE"))))</f>
        <v/>
      </c>
      <c r="Q284" s="55"/>
      <c r="R284" s="48"/>
    </row>
    <row r="285" spans="1:18" ht="30" customHeight="1">
      <c r="A285" s="12"/>
      <c r="B285" s="12"/>
      <c r="C285" s="12"/>
      <c r="D285" s="12"/>
      <c r="E285" s="12"/>
      <c r="F285" s="12"/>
      <c r="G285" s="12"/>
      <c r="H285" s="14"/>
      <c r="I285" s="14"/>
      <c r="J285" s="14"/>
      <c r="K285" s="15"/>
      <c r="L285" s="15"/>
      <c r="M285" s="14"/>
      <c r="N285" s="15"/>
      <c r="O285" s="15"/>
      <c r="P285" s="61" t="str">
        <f>IF(Q285="SI","ENTREGADO",IF('CONSOLIDADO Y GRAFICAS'!AB285="","",(IF('CONSOLIDADO Y GRAFICAS'!AB285&lt;='CONSOLIDADO Y GRAFICAS'!AC285,"FALTA ENTREGA","PENDIENTE"))))</f>
        <v/>
      </c>
      <c r="Q285" s="57"/>
      <c r="R285" s="50"/>
    </row>
    <row r="286" spans="1:18" ht="30" customHeight="1">
      <c r="A286" s="16"/>
      <c r="B286" s="16"/>
      <c r="C286" s="16"/>
      <c r="D286" s="16"/>
      <c r="E286" s="16"/>
      <c r="F286" s="16"/>
      <c r="G286" s="16"/>
      <c r="H286" s="10"/>
      <c r="I286" s="10"/>
      <c r="J286" s="10"/>
      <c r="K286" s="11"/>
      <c r="L286" s="11"/>
      <c r="M286" s="10"/>
      <c r="N286" s="11"/>
      <c r="O286" s="11"/>
      <c r="P286" s="61" t="str">
        <f>IF(Q286="SI","ENTREGADO",IF('CONSOLIDADO Y GRAFICAS'!AB286="","",(IF('CONSOLIDADO Y GRAFICAS'!AB286&lt;='CONSOLIDADO Y GRAFICAS'!AC286,"FALTA ENTREGA","PENDIENTE"))))</f>
        <v/>
      </c>
      <c r="Q286" s="55"/>
      <c r="R286" s="48"/>
    </row>
    <row r="287" spans="1:18" ht="30" customHeight="1">
      <c r="A287" s="12"/>
      <c r="B287" s="12"/>
      <c r="C287" s="12"/>
      <c r="D287" s="12"/>
      <c r="E287" s="12"/>
      <c r="F287" s="12"/>
      <c r="G287" s="12"/>
      <c r="H287" s="14"/>
      <c r="I287" s="14"/>
      <c r="J287" s="14"/>
      <c r="K287" s="15"/>
      <c r="L287" s="15"/>
      <c r="M287" s="14"/>
      <c r="N287" s="15"/>
      <c r="O287" s="15"/>
      <c r="P287" s="61" t="str">
        <f>IF(Q287="SI","ENTREGADO",IF('CONSOLIDADO Y GRAFICAS'!AB287="","",(IF('CONSOLIDADO Y GRAFICAS'!AB287&lt;='CONSOLIDADO Y GRAFICAS'!AC287,"FALTA ENTREGA","PENDIENTE"))))</f>
        <v/>
      </c>
      <c r="Q287" s="57"/>
      <c r="R287" s="50"/>
    </row>
    <row r="288" spans="1:18" ht="30" customHeight="1">
      <c r="A288" s="16"/>
      <c r="B288" s="16"/>
      <c r="C288" s="16"/>
      <c r="D288" s="16"/>
      <c r="E288" s="16"/>
      <c r="F288" s="16"/>
      <c r="G288" s="16"/>
      <c r="H288" s="10"/>
      <c r="I288" s="10"/>
      <c r="J288" s="10"/>
      <c r="K288" s="11"/>
      <c r="L288" s="11"/>
      <c r="M288" s="10"/>
      <c r="N288" s="11"/>
      <c r="O288" s="11"/>
      <c r="P288" s="61" t="str">
        <f>IF(Q288="SI","ENTREGADO",IF('CONSOLIDADO Y GRAFICAS'!AB288="","",(IF('CONSOLIDADO Y GRAFICAS'!AB288&lt;='CONSOLIDADO Y GRAFICAS'!AC288,"FALTA ENTREGA","PENDIENTE"))))</f>
        <v/>
      </c>
      <c r="Q288" s="55"/>
      <c r="R288" s="48"/>
    </row>
    <row r="289" spans="1:18" ht="30" customHeight="1">
      <c r="A289" s="12"/>
      <c r="B289" s="12"/>
      <c r="C289" s="12"/>
      <c r="D289" s="12"/>
      <c r="E289" s="12"/>
      <c r="F289" s="12"/>
      <c r="G289" s="12"/>
      <c r="H289" s="14"/>
      <c r="I289" s="14"/>
      <c r="J289" s="14"/>
      <c r="K289" s="15"/>
      <c r="L289" s="15"/>
      <c r="M289" s="14"/>
      <c r="N289" s="15"/>
      <c r="O289" s="15"/>
      <c r="P289" s="61" t="str">
        <f>IF(Q289="SI","ENTREGADO",IF('CONSOLIDADO Y GRAFICAS'!AB289="","",(IF('CONSOLIDADO Y GRAFICAS'!AB289&lt;='CONSOLIDADO Y GRAFICAS'!AC289,"FALTA ENTREGA","PENDIENTE"))))</f>
        <v/>
      </c>
      <c r="Q289" s="57"/>
      <c r="R289" s="50"/>
    </row>
    <row r="290" spans="1:18" ht="30" customHeight="1">
      <c r="A290" s="16"/>
      <c r="B290" s="16"/>
      <c r="C290" s="16"/>
      <c r="D290" s="16"/>
      <c r="E290" s="16"/>
      <c r="F290" s="16"/>
      <c r="G290" s="16"/>
      <c r="H290" s="10"/>
      <c r="I290" s="10"/>
      <c r="J290" s="10"/>
      <c r="K290" s="11"/>
      <c r="L290" s="11"/>
      <c r="M290" s="10"/>
      <c r="N290" s="11"/>
      <c r="O290" s="11"/>
      <c r="P290" s="61" t="str">
        <f>IF(Q290="SI","ENTREGADO",IF('CONSOLIDADO Y GRAFICAS'!AB290="","",(IF('CONSOLIDADO Y GRAFICAS'!AB290&lt;='CONSOLIDADO Y GRAFICAS'!AC290,"FALTA ENTREGA","PENDIENTE"))))</f>
        <v/>
      </c>
      <c r="Q290" s="55"/>
      <c r="R290" s="48"/>
    </row>
    <row r="291" spans="1:18" ht="30" customHeight="1">
      <c r="A291" s="12"/>
      <c r="B291" s="12"/>
      <c r="C291" s="12"/>
      <c r="D291" s="12"/>
      <c r="E291" s="12"/>
      <c r="F291" s="12"/>
      <c r="G291" s="12"/>
      <c r="H291" s="14"/>
      <c r="I291" s="14"/>
      <c r="J291" s="14"/>
      <c r="K291" s="15"/>
      <c r="L291" s="15"/>
      <c r="M291" s="14"/>
      <c r="N291" s="15"/>
      <c r="O291" s="15"/>
      <c r="P291" s="61" t="str">
        <f>IF(Q291="SI","ENTREGADO",IF('CONSOLIDADO Y GRAFICAS'!AB291="","",(IF('CONSOLIDADO Y GRAFICAS'!AB291&lt;='CONSOLIDADO Y GRAFICAS'!AC291,"FALTA ENTREGA","PENDIENTE"))))</f>
        <v/>
      </c>
      <c r="Q291" s="57"/>
      <c r="R291" s="50"/>
    </row>
    <row r="292" spans="1:18" ht="30" customHeight="1">
      <c r="A292" s="16"/>
      <c r="B292" s="16"/>
      <c r="C292" s="16"/>
      <c r="D292" s="16"/>
      <c r="E292" s="16"/>
      <c r="F292" s="16"/>
      <c r="G292" s="16"/>
      <c r="H292" s="10"/>
      <c r="I292" s="10"/>
      <c r="J292" s="10"/>
      <c r="K292" s="11"/>
      <c r="L292" s="11"/>
      <c r="M292" s="10"/>
      <c r="N292" s="11"/>
      <c r="O292" s="11"/>
      <c r="P292" s="61" t="str">
        <f>IF(Q292="SI","ENTREGADO",IF('CONSOLIDADO Y GRAFICAS'!AB292="","",(IF('CONSOLIDADO Y GRAFICAS'!AB292&lt;='CONSOLIDADO Y GRAFICAS'!AC292,"FALTA ENTREGA","PENDIENTE"))))</f>
        <v/>
      </c>
      <c r="Q292" s="55"/>
      <c r="R292" s="48"/>
    </row>
    <row r="293" spans="1:18" ht="30" customHeight="1">
      <c r="A293" s="12"/>
      <c r="B293" s="12"/>
      <c r="C293" s="12"/>
      <c r="D293" s="12"/>
      <c r="E293" s="12"/>
      <c r="F293" s="12"/>
      <c r="G293" s="12"/>
      <c r="H293" s="14"/>
      <c r="I293" s="14"/>
      <c r="J293" s="14"/>
      <c r="K293" s="15"/>
      <c r="L293" s="15"/>
      <c r="M293" s="14"/>
      <c r="N293" s="15"/>
      <c r="O293" s="15"/>
      <c r="P293" s="61" t="str">
        <f>IF(Q293="SI","ENTREGADO",IF('CONSOLIDADO Y GRAFICAS'!AB293="","",(IF('CONSOLIDADO Y GRAFICAS'!AB293&lt;='CONSOLIDADO Y GRAFICAS'!AC293,"FALTA ENTREGA","PENDIENTE"))))</f>
        <v/>
      </c>
      <c r="Q293" s="57"/>
      <c r="R293" s="50"/>
    </row>
    <row r="294" spans="1:18" ht="30" customHeight="1">
      <c r="A294" s="16"/>
      <c r="B294" s="16"/>
      <c r="C294" s="16"/>
      <c r="D294" s="16"/>
      <c r="E294" s="16"/>
      <c r="F294" s="16"/>
      <c r="G294" s="16"/>
      <c r="H294" s="10"/>
      <c r="I294" s="10"/>
      <c r="J294" s="10"/>
      <c r="K294" s="11"/>
      <c r="L294" s="11"/>
      <c r="M294" s="10"/>
      <c r="N294" s="11"/>
      <c r="O294" s="11"/>
      <c r="P294" s="61" t="str">
        <f>IF(Q294="SI","ENTREGADO",IF('CONSOLIDADO Y GRAFICAS'!AB294="","",(IF('CONSOLIDADO Y GRAFICAS'!AB294&lt;='CONSOLIDADO Y GRAFICAS'!AC294,"FALTA ENTREGA","PENDIENTE"))))</f>
        <v/>
      </c>
      <c r="Q294" s="55"/>
      <c r="R294" s="48"/>
    </row>
    <row r="295" spans="1:18" ht="30" customHeight="1">
      <c r="A295" s="12"/>
      <c r="B295" s="12"/>
      <c r="C295" s="12"/>
      <c r="D295" s="12"/>
      <c r="E295" s="12"/>
      <c r="F295" s="12"/>
      <c r="G295" s="12"/>
      <c r="H295" s="14"/>
      <c r="I295" s="14"/>
      <c r="J295" s="14"/>
      <c r="K295" s="15"/>
      <c r="L295" s="15"/>
      <c r="M295" s="14"/>
      <c r="N295" s="15"/>
      <c r="O295" s="15"/>
      <c r="P295" s="61" t="str">
        <f>IF(Q295="SI","ENTREGADO",IF('CONSOLIDADO Y GRAFICAS'!AB295="","",(IF('CONSOLIDADO Y GRAFICAS'!AB295&lt;='CONSOLIDADO Y GRAFICAS'!AC295,"FALTA ENTREGA","PENDIENTE"))))</f>
        <v/>
      </c>
      <c r="Q295" s="57"/>
      <c r="R295" s="50"/>
    </row>
    <row r="296" spans="1:18" ht="30" customHeight="1">
      <c r="A296" s="16"/>
      <c r="B296" s="16"/>
      <c r="C296" s="16"/>
      <c r="D296" s="16"/>
      <c r="E296" s="16"/>
      <c r="F296" s="16"/>
      <c r="G296" s="16"/>
      <c r="H296" s="10"/>
      <c r="I296" s="10"/>
      <c r="J296" s="10"/>
      <c r="K296" s="11"/>
      <c r="L296" s="11"/>
      <c r="M296" s="10"/>
      <c r="N296" s="11"/>
      <c r="O296" s="11"/>
      <c r="P296" s="61" t="str">
        <f>IF(Q296="SI","ENTREGADO",IF('CONSOLIDADO Y GRAFICAS'!AB296="","",(IF('CONSOLIDADO Y GRAFICAS'!AB296&lt;='CONSOLIDADO Y GRAFICAS'!AC296,"FALTA ENTREGA","PENDIENTE"))))</f>
        <v/>
      </c>
      <c r="Q296" s="55"/>
      <c r="R296" s="48"/>
    </row>
    <row r="297" spans="1:18" ht="30" customHeight="1">
      <c r="A297" s="12"/>
      <c r="B297" s="12"/>
      <c r="C297" s="12"/>
      <c r="D297" s="12"/>
      <c r="E297" s="12"/>
      <c r="F297" s="12"/>
      <c r="G297" s="12"/>
      <c r="H297" s="14"/>
      <c r="I297" s="14"/>
      <c r="J297" s="14"/>
      <c r="K297" s="15"/>
      <c r="L297" s="15"/>
      <c r="M297" s="14"/>
      <c r="N297" s="15"/>
      <c r="O297" s="15"/>
      <c r="P297" s="61" t="str">
        <f>IF(Q297="SI","ENTREGADO",IF('CONSOLIDADO Y GRAFICAS'!AB297="","",(IF('CONSOLIDADO Y GRAFICAS'!AB297&lt;='CONSOLIDADO Y GRAFICAS'!AC297,"FALTA ENTREGA","PENDIENTE"))))</f>
        <v/>
      </c>
      <c r="Q297" s="57"/>
      <c r="R297" s="50"/>
    </row>
    <row r="298" spans="1:18" ht="30" customHeight="1">
      <c r="A298" s="16"/>
      <c r="B298" s="16"/>
      <c r="C298" s="16"/>
      <c r="D298" s="16"/>
      <c r="E298" s="16"/>
      <c r="F298" s="16"/>
      <c r="G298" s="16"/>
      <c r="H298" s="10"/>
      <c r="I298" s="10"/>
      <c r="J298" s="10"/>
      <c r="K298" s="11"/>
      <c r="L298" s="11"/>
      <c r="M298" s="10"/>
      <c r="N298" s="11"/>
      <c r="O298" s="11"/>
      <c r="P298" s="61" t="str">
        <f>IF(Q298="SI","ENTREGADO",IF('CONSOLIDADO Y GRAFICAS'!AB298="","",(IF('CONSOLIDADO Y GRAFICAS'!AB298&lt;='CONSOLIDADO Y GRAFICAS'!AC298,"FALTA ENTREGA","PENDIENTE"))))</f>
        <v/>
      </c>
      <c r="Q298" s="55"/>
      <c r="R298" s="48"/>
    </row>
    <row r="299" spans="1:18" ht="30" customHeight="1">
      <c r="A299" s="12"/>
      <c r="B299" s="12"/>
      <c r="C299" s="12"/>
      <c r="D299" s="12"/>
      <c r="E299" s="12"/>
      <c r="F299" s="12"/>
      <c r="G299" s="12"/>
      <c r="H299" s="14"/>
      <c r="I299" s="14"/>
      <c r="J299" s="14"/>
      <c r="K299" s="15"/>
      <c r="L299" s="15"/>
      <c r="M299" s="14"/>
      <c r="N299" s="15"/>
      <c r="O299" s="15"/>
      <c r="P299" s="61" t="str">
        <f>IF(Q299="SI","ENTREGADO",IF('CONSOLIDADO Y GRAFICAS'!AB299="","",(IF('CONSOLIDADO Y GRAFICAS'!AB299&lt;='CONSOLIDADO Y GRAFICAS'!AC299,"FALTA ENTREGA","PENDIENTE"))))</f>
        <v/>
      </c>
      <c r="Q299" s="57"/>
      <c r="R299" s="50"/>
    </row>
    <row r="300" spans="1:18" ht="30" customHeight="1">
      <c r="A300" s="16"/>
      <c r="B300" s="16"/>
      <c r="C300" s="16"/>
      <c r="D300" s="16"/>
      <c r="E300" s="16"/>
      <c r="F300" s="16"/>
      <c r="G300" s="16"/>
      <c r="H300" s="10"/>
      <c r="I300" s="10"/>
      <c r="J300" s="10"/>
      <c r="K300" s="11"/>
      <c r="L300" s="11"/>
      <c r="M300" s="10"/>
      <c r="N300" s="11"/>
      <c r="O300" s="11"/>
      <c r="P300" s="61" t="str">
        <f>IF(Q300="SI","ENTREGADO",IF('CONSOLIDADO Y GRAFICAS'!AB300="","",(IF('CONSOLIDADO Y GRAFICAS'!AB300&lt;='CONSOLIDADO Y GRAFICAS'!AC300,"FALTA ENTREGA","PENDIENTE"))))</f>
        <v/>
      </c>
      <c r="Q300" s="55"/>
      <c r="R300" s="48"/>
    </row>
    <row r="301" spans="1:18" ht="30" customHeight="1">
      <c r="A301" s="12"/>
      <c r="B301" s="12"/>
      <c r="C301" s="12"/>
      <c r="D301" s="12"/>
      <c r="E301" s="12"/>
      <c r="F301" s="12"/>
      <c r="G301" s="12"/>
      <c r="H301" s="14"/>
      <c r="I301" s="14"/>
      <c r="J301" s="14"/>
      <c r="K301" s="15"/>
      <c r="L301" s="15"/>
      <c r="M301" s="14"/>
      <c r="N301" s="15"/>
      <c r="O301" s="15"/>
      <c r="P301" s="61" t="str">
        <f>IF(Q301="SI","ENTREGADO",IF('CONSOLIDADO Y GRAFICAS'!AB301="","",(IF('CONSOLIDADO Y GRAFICAS'!AB301&lt;='CONSOLIDADO Y GRAFICAS'!AC301,"FALTA ENTREGA","PENDIENTE"))))</f>
        <v/>
      </c>
      <c r="Q301" s="57"/>
      <c r="R301" s="50"/>
    </row>
    <row r="302" spans="1:18" ht="30" customHeight="1">
      <c r="A302" s="16"/>
      <c r="B302" s="16"/>
      <c r="C302" s="16"/>
      <c r="D302" s="16"/>
      <c r="E302" s="16"/>
      <c r="F302" s="16"/>
      <c r="G302" s="16"/>
      <c r="H302" s="10"/>
      <c r="I302" s="10"/>
      <c r="J302" s="10"/>
      <c r="K302" s="11"/>
      <c r="L302" s="11"/>
      <c r="M302" s="10"/>
      <c r="N302" s="11"/>
      <c r="O302" s="11"/>
      <c r="P302" s="61" t="str">
        <f>IF(Q302="SI","ENTREGADO",IF('CONSOLIDADO Y GRAFICAS'!AB302="","",(IF('CONSOLIDADO Y GRAFICAS'!AB302&lt;='CONSOLIDADO Y GRAFICAS'!AC302,"FALTA ENTREGA","PENDIENTE"))))</f>
        <v/>
      </c>
      <c r="Q302" s="55"/>
      <c r="R302" s="48"/>
    </row>
    <row r="303" spans="1:18" ht="30" customHeight="1">
      <c r="A303" s="12"/>
      <c r="B303" s="12"/>
      <c r="C303" s="12"/>
      <c r="D303" s="12"/>
      <c r="E303" s="12"/>
      <c r="F303" s="12"/>
      <c r="G303" s="12"/>
      <c r="H303" s="14"/>
      <c r="I303" s="14"/>
      <c r="J303" s="14"/>
      <c r="K303" s="15"/>
      <c r="L303" s="15"/>
      <c r="M303" s="14"/>
      <c r="N303" s="15"/>
      <c r="O303" s="15"/>
      <c r="P303" s="61" t="str">
        <f>IF(Q303="SI","ENTREGADO",IF('CONSOLIDADO Y GRAFICAS'!AB303="","",(IF('CONSOLIDADO Y GRAFICAS'!AB303&lt;='CONSOLIDADO Y GRAFICAS'!AC303,"FALTA ENTREGA","PENDIENTE"))))</f>
        <v/>
      </c>
      <c r="Q303" s="57"/>
      <c r="R303" s="50"/>
    </row>
    <row r="304" spans="1:18" ht="30" customHeight="1">
      <c r="A304" s="16"/>
      <c r="B304" s="16"/>
      <c r="C304" s="16"/>
      <c r="D304" s="16"/>
      <c r="E304" s="16"/>
      <c r="F304" s="16"/>
      <c r="G304" s="16"/>
      <c r="H304" s="10"/>
      <c r="I304" s="10"/>
      <c r="J304" s="10"/>
      <c r="K304" s="11"/>
      <c r="L304" s="11"/>
      <c r="M304" s="10"/>
      <c r="N304" s="11"/>
      <c r="O304" s="11"/>
      <c r="P304" s="61" t="str">
        <f>IF(Q304="SI","ENTREGADO",IF('CONSOLIDADO Y GRAFICAS'!AB304="","",(IF('CONSOLIDADO Y GRAFICAS'!AB304&lt;='CONSOLIDADO Y GRAFICAS'!AC304,"FALTA ENTREGA","PENDIENTE"))))</f>
        <v/>
      </c>
      <c r="Q304" s="55"/>
      <c r="R304" s="48"/>
    </row>
    <row r="305" spans="1:18" ht="30" customHeight="1">
      <c r="A305" s="12"/>
      <c r="B305" s="12"/>
      <c r="C305" s="12"/>
      <c r="D305" s="12"/>
      <c r="E305" s="12"/>
      <c r="F305" s="12"/>
      <c r="G305" s="12"/>
      <c r="H305" s="14"/>
      <c r="I305" s="14"/>
      <c r="J305" s="14"/>
      <c r="K305" s="15"/>
      <c r="L305" s="15"/>
      <c r="M305" s="14"/>
      <c r="N305" s="15"/>
      <c r="O305" s="15"/>
      <c r="P305" s="61" t="str">
        <f>IF(Q305="SI","ENTREGADO",IF('CONSOLIDADO Y GRAFICAS'!AB305="","",(IF('CONSOLIDADO Y GRAFICAS'!AB305&lt;='CONSOLIDADO Y GRAFICAS'!AC305,"FALTA ENTREGA","PENDIENTE"))))</f>
        <v/>
      </c>
      <c r="Q305" s="57"/>
      <c r="R305" s="50"/>
    </row>
    <row r="306" spans="1:18" ht="30" customHeight="1">
      <c r="A306" s="16"/>
      <c r="B306" s="16"/>
      <c r="C306" s="16"/>
      <c r="D306" s="16"/>
      <c r="E306" s="16"/>
      <c r="F306" s="16"/>
      <c r="G306" s="16"/>
      <c r="H306" s="10"/>
      <c r="I306" s="10"/>
      <c r="J306" s="10"/>
      <c r="K306" s="11"/>
      <c r="L306" s="11"/>
      <c r="M306" s="10"/>
      <c r="N306" s="11"/>
      <c r="O306" s="11"/>
      <c r="P306" s="61" t="str">
        <f>IF(Q306="SI","ENTREGADO",IF('CONSOLIDADO Y GRAFICAS'!AB306="","",(IF('CONSOLIDADO Y GRAFICAS'!AB306&lt;='CONSOLIDADO Y GRAFICAS'!AC306,"FALTA ENTREGA","PENDIENTE"))))</f>
        <v/>
      </c>
      <c r="Q306" s="55"/>
      <c r="R306" s="48"/>
    </row>
    <row r="307" spans="1:18" ht="30" customHeight="1">
      <c r="A307" s="12"/>
      <c r="B307" s="12"/>
      <c r="C307" s="12"/>
      <c r="D307" s="12"/>
      <c r="E307" s="12"/>
      <c r="F307" s="12"/>
      <c r="G307" s="12"/>
      <c r="H307" s="14"/>
      <c r="I307" s="14"/>
      <c r="J307" s="14"/>
      <c r="K307" s="15"/>
      <c r="L307" s="15"/>
      <c r="M307" s="14"/>
      <c r="N307" s="15"/>
      <c r="O307" s="15"/>
      <c r="P307" s="61" t="str">
        <f>IF(Q307="SI","ENTREGADO",IF('CONSOLIDADO Y GRAFICAS'!AB307="","",(IF('CONSOLIDADO Y GRAFICAS'!AB307&lt;='CONSOLIDADO Y GRAFICAS'!AC307,"FALTA ENTREGA","PENDIENTE"))))</f>
        <v/>
      </c>
      <c r="Q307" s="57"/>
      <c r="R307" s="50"/>
    </row>
    <row r="308" spans="1:18" ht="30" customHeight="1">
      <c r="A308" s="16"/>
      <c r="B308" s="16"/>
      <c r="C308" s="16"/>
      <c r="D308" s="16"/>
      <c r="E308" s="16"/>
      <c r="F308" s="16"/>
      <c r="G308" s="16"/>
      <c r="H308" s="10"/>
      <c r="I308" s="10"/>
      <c r="J308" s="10"/>
      <c r="K308" s="11"/>
      <c r="L308" s="11"/>
      <c r="M308" s="10"/>
      <c r="N308" s="11"/>
      <c r="O308" s="11"/>
      <c r="P308" s="61" t="str">
        <f>IF(Q308="SI","ENTREGADO",IF('CONSOLIDADO Y GRAFICAS'!AB308="","",(IF('CONSOLIDADO Y GRAFICAS'!AB308&lt;='CONSOLIDADO Y GRAFICAS'!AC308,"FALTA ENTREGA","PENDIENTE"))))</f>
        <v/>
      </c>
      <c r="Q308" s="55"/>
      <c r="R308" s="48"/>
    </row>
    <row r="309" spans="1:18" ht="30" customHeight="1">
      <c r="A309" s="12"/>
      <c r="B309" s="12"/>
      <c r="C309" s="12"/>
      <c r="D309" s="12"/>
      <c r="E309" s="12"/>
      <c r="F309" s="12"/>
      <c r="G309" s="12"/>
      <c r="H309" s="14"/>
      <c r="I309" s="14"/>
      <c r="J309" s="14"/>
      <c r="K309" s="15"/>
      <c r="L309" s="15"/>
      <c r="M309" s="14"/>
      <c r="N309" s="15"/>
      <c r="O309" s="15"/>
      <c r="P309" s="61" t="str">
        <f>IF(Q309="SI","ENTREGADO",IF('CONSOLIDADO Y GRAFICAS'!AB309="","",(IF('CONSOLIDADO Y GRAFICAS'!AB309&lt;='CONSOLIDADO Y GRAFICAS'!AC309,"FALTA ENTREGA","PENDIENTE"))))</f>
        <v/>
      </c>
      <c r="Q309" s="57"/>
      <c r="R309" s="50"/>
    </row>
    <row r="310" spans="1:18" ht="30" customHeight="1">
      <c r="A310" s="16"/>
      <c r="B310" s="16"/>
      <c r="C310" s="16"/>
      <c r="D310" s="16"/>
      <c r="E310" s="16"/>
      <c r="F310" s="16"/>
      <c r="G310" s="16"/>
      <c r="H310" s="10"/>
      <c r="I310" s="10"/>
      <c r="J310" s="10"/>
      <c r="K310" s="11"/>
      <c r="L310" s="11"/>
      <c r="M310" s="10"/>
      <c r="N310" s="11"/>
      <c r="O310" s="11"/>
      <c r="P310" s="61" t="str">
        <f>IF(Q310="SI","ENTREGADO",IF('CONSOLIDADO Y GRAFICAS'!AB310="","",(IF('CONSOLIDADO Y GRAFICAS'!AB310&lt;='CONSOLIDADO Y GRAFICAS'!AC310,"FALTA ENTREGA","PENDIENTE"))))</f>
        <v/>
      </c>
      <c r="Q310" s="55"/>
      <c r="R310" s="48"/>
    </row>
    <row r="311" spans="1:18" ht="30" customHeight="1">
      <c r="A311" s="12"/>
      <c r="B311" s="12"/>
      <c r="C311" s="12"/>
      <c r="D311" s="12"/>
      <c r="E311" s="12"/>
      <c r="F311" s="12"/>
      <c r="G311" s="12"/>
      <c r="H311" s="14"/>
      <c r="I311" s="14"/>
      <c r="J311" s="14"/>
      <c r="K311" s="15"/>
      <c r="L311" s="15"/>
      <c r="M311" s="14"/>
      <c r="N311" s="15"/>
      <c r="O311" s="15"/>
      <c r="P311" s="61" t="str">
        <f>IF(Q311="SI","ENTREGADO",IF('CONSOLIDADO Y GRAFICAS'!AB311="","",(IF('CONSOLIDADO Y GRAFICAS'!AB311&lt;='CONSOLIDADO Y GRAFICAS'!AC311,"FALTA ENTREGA","PENDIENTE"))))</f>
        <v/>
      </c>
      <c r="Q311" s="57"/>
      <c r="R311" s="50"/>
    </row>
    <row r="312" spans="1:18" ht="30" customHeight="1">
      <c r="A312" s="16"/>
      <c r="B312" s="16"/>
      <c r="C312" s="16"/>
      <c r="D312" s="16"/>
      <c r="E312" s="16"/>
      <c r="F312" s="16"/>
      <c r="G312" s="16"/>
      <c r="H312" s="10"/>
      <c r="I312" s="10"/>
      <c r="J312" s="10"/>
      <c r="K312" s="11"/>
      <c r="L312" s="11"/>
      <c r="M312" s="10"/>
      <c r="N312" s="11"/>
      <c r="O312" s="11"/>
      <c r="P312" s="61" t="str">
        <f>IF(Q312="SI","ENTREGADO",IF('CONSOLIDADO Y GRAFICAS'!AB312="","",(IF('CONSOLIDADO Y GRAFICAS'!AB312&lt;='CONSOLIDADO Y GRAFICAS'!AC312,"FALTA ENTREGA","PENDIENTE"))))</f>
        <v/>
      </c>
      <c r="Q312" s="55"/>
      <c r="R312" s="48"/>
    </row>
    <row r="313" spans="1:18" ht="30" customHeight="1">
      <c r="A313" s="12"/>
      <c r="B313" s="12"/>
      <c r="C313" s="12"/>
      <c r="D313" s="12"/>
      <c r="E313" s="12"/>
      <c r="F313" s="12"/>
      <c r="G313" s="12"/>
      <c r="H313" s="14"/>
      <c r="I313" s="14"/>
      <c r="J313" s="14"/>
      <c r="K313" s="15"/>
      <c r="L313" s="15"/>
      <c r="M313" s="14"/>
      <c r="N313" s="15"/>
      <c r="O313" s="15"/>
      <c r="P313" s="61" t="str">
        <f>IF(Q313="SI","ENTREGADO",IF('CONSOLIDADO Y GRAFICAS'!AB313="","",(IF('CONSOLIDADO Y GRAFICAS'!AB313&lt;='CONSOLIDADO Y GRAFICAS'!AC313,"FALTA ENTREGA","PENDIENTE"))))</f>
        <v/>
      </c>
      <c r="Q313" s="57"/>
      <c r="R313" s="50"/>
    </row>
    <row r="314" spans="1:18" ht="30" customHeight="1">
      <c r="A314" s="16"/>
      <c r="B314" s="16"/>
      <c r="C314" s="16"/>
      <c r="D314" s="16"/>
      <c r="E314" s="16"/>
      <c r="F314" s="16"/>
      <c r="G314" s="16"/>
      <c r="H314" s="10"/>
      <c r="I314" s="10"/>
      <c r="J314" s="10"/>
      <c r="K314" s="11"/>
      <c r="L314" s="11"/>
      <c r="M314" s="10"/>
      <c r="N314" s="11"/>
      <c r="O314" s="11"/>
      <c r="P314" s="61" t="str">
        <f>IF(Q314="SI","ENTREGADO",IF('CONSOLIDADO Y GRAFICAS'!AB314="","",(IF('CONSOLIDADO Y GRAFICAS'!AB314&lt;='CONSOLIDADO Y GRAFICAS'!AC314,"FALTA ENTREGA","PENDIENTE"))))</f>
        <v/>
      </c>
      <c r="Q314" s="55"/>
      <c r="R314" s="48"/>
    </row>
    <row r="315" spans="1:18" ht="30" customHeight="1">
      <c r="A315" s="12"/>
      <c r="B315" s="12"/>
      <c r="C315" s="12"/>
      <c r="D315" s="12"/>
      <c r="E315" s="12"/>
      <c r="F315" s="12"/>
      <c r="G315" s="12"/>
      <c r="H315" s="14"/>
      <c r="I315" s="14"/>
      <c r="J315" s="14"/>
      <c r="K315" s="15"/>
      <c r="L315" s="15"/>
      <c r="M315" s="14"/>
      <c r="N315" s="15"/>
      <c r="O315" s="15"/>
      <c r="P315" s="61" t="str">
        <f>IF(Q315="SI","ENTREGADO",IF('CONSOLIDADO Y GRAFICAS'!AB315="","",(IF('CONSOLIDADO Y GRAFICAS'!AB315&lt;='CONSOLIDADO Y GRAFICAS'!AC315,"FALTA ENTREGA","PENDIENTE"))))</f>
        <v/>
      </c>
      <c r="Q315" s="57"/>
      <c r="R315" s="50"/>
    </row>
    <row r="316" spans="1:18" ht="30" customHeight="1">
      <c r="A316" s="16"/>
      <c r="B316" s="16"/>
      <c r="C316" s="16"/>
      <c r="D316" s="16"/>
      <c r="E316" s="16"/>
      <c r="F316" s="16"/>
      <c r="G316" s="16"/>
      <c r="H316" s="10"/>
      <c r="I316" s="10"/>
      <c r="J316" s="10"/>
      <c r="K316" s="11"/>
      <c r="L316" s="11"/>
      <c r="M316" s="10"/>
      <c r="N316" s="11"/>
      <c r="O316" s="11"/>
      <c r="P316" s="61" t="str">
        <f>IF(Q316="SI","ENTREGADO",IF('CONSOLIDADO Y GRAFICAS'!AB316="","",(IF('CONSOLIDADO Y GRAFICAS'!AB316&lt;='CONSOLIDADO Y GRAFICAS'!AC316,"FALTA ENTREGA","PENDIENTE"))))</f>
        <v/>
      </c>
      <c r="Q316" s="55"/>
      <c r="R316" s="48"/>
    </row>
    <row r="317" spans="1:18" ht="30" customHeight="1">
      <c r="A317" s="12"/>
      <c r="B317" s="12"/>
      <c r="C317" s="12"/>
      <c r="D317" s="12"/>
      <c r="E317" s="12"/>
      <c r="F317" s="12"/>
      <c r="G317" s="12"/>
      <c r="H317" s="14"/>
      <c r="I317" s="14"/>
      <c r="J317" s="14"/>
      <c r="K317" s="15"/>
      <c r="L317" s="15"/>
      <c r="M317" s="14"/>
      <c r="N317" s="15"/>
      <c r="O317" s="15"/>
      <c r="P317" s="61" t="str">
        <f>IF(Q317="SI","ENTREGADO",IF('CONSOLIDADO Y GRAFICAS'!AB317="","",(IF('CONSOLIDADO Y GRAFICAS'!AB317&lt;='CONSOLIDADO Y GRAFICAS'!AC317,"FALTA ENTREGA","PENDIENTE"))))</f>
        <v/>
      </c>
      <c r="Q317" s="57"/>
      <c r="R317" s="50"/>
    </row>
    <row r="318" spans="1:18" ht="30" customHeight="1">
      <c r="A318" s="16"/>
      <c r="B318" s="16"/>
      <c r="C318" s="16"/>
      <c r="D318" s="16"/>
      <c r="E318" s="16"/>
      <c r="F318" s="16"/>
      <c r="G318" s="16"/>
      <c r="H318" s="10"/>
      <c r="I318" s="10"/>
      <c r="J318" s="10"/>
      <c r="K318" s="11"/>
      <c r="L318" s="11"/>
      <c r="M318" s="10"/>
      <c r="N318" s="11"/>
      <c r="O318" s="11"/>
      <c r="P318" s="61" t="str">
        <f>IF(Q318="SI","ENTREGADO",IF('CONSOLIDADO Y GRAFICAS'!AB318="","",(IF('CONSOLIDADO Y GRAFICAS'!AB318&lt;='CONSOLIDADO Y GRAFICAS'!AC318,"FALTA ENTREGA","PENDIENTE"))))</f>
        <v/>
      </c>
      <c r="Q318" s="55"/>
      <c r="R318" s="48"/>
    </row>
    <row r="319" spans="1:18" ht="30" customHeight="1">
      <c r="A319" s="12"/>
      <c r="B319" s="12"/>
      <c r="C319" s="12"/>
      <c r="D319" s="12"/>
      <c r="E319" s="12"/>
      <c r="F319" s="12"/>
      <c r="G319" s="12"/>
      <c r="H319" s="14"/>
      <c r="I319" s="14"/>
      <c r="J319" s="14"/>
      <c r="K319" s="15"/>
      <c r="L319" s="15"/>
      <c r="M319" s="14"/>
      <c r="N319" s="15"/>
      <c r="O319" s="15"/>
      <c r="P319" s="61" t="str">
        <f>IF(Q319="SI","ENTREGADO",IF('CONSOLIDADO Y GRAFICAS'!AB319="","",(IF('CONSOLIDADO Y GRAFICAS'!AB319&lt;='CONSOLIDADO Y GRAFICAS'!AC319,"FALTA ENTREGA","PENDIENTE"))))</f>
        <v/>
      </c>
      <c r="Q319" s="57"/>
      <c r="R319" s="50"/>
    </row>
    <row r="320" spans="1:18" ht="30" customHeight="1">
      <c r="A320" s="16"/>
      <c r="B320" s="16"/>
      <c r="C320" s="16"/>
      <c r="D320" s="16"/>
      <c r="E320" s="16"/>
      <c r="F320" s="16"/>
      <c r="G320" s="16"/>
      <c r="H320" s="10"/>
      <c r="I320" s="10"/>
      <c r="J320" s="10"/>
      <c r="K320" s="11"/>
      <c r="L320" s="11"/>
      <c r="M320" s="10"/>
      <c r="N320" s="11"/>
      <c r="O320" s="11"/>
      <c r="P320" s="61" t="str">
        <f>IF(Q320="SI","ENTREGADO",IF('CONSOLIDADO Y GRAFICAS'!AB320="","",(IF('CONSOLIDADO Y GRAFICAS'!AB320&lt;='CONSOLIDADO Y GRAFICAS'!AC320,"FALTA ENTREGA","PENDIENTE"))))</f>
        <v/>
      </c>
      <c r="Q320" s="55"/>
      <c r="R320" s="48"/>
    </row>
    <row r="321" spans="1:18" ht="30" customHeight="1">
      <c r="A321" s="12"/>
      <c r="B321" s="12"/>
      <c r="C321" s="12"/>
      <c r="D321" s="12"/>
      <c r="E321" s="12"/>
      <c r="F321" s="12"/>
      <c r="G321" s="12"/>
      <c r="H321" s="14"/>
      <c r="I321" s="14"/>
      <c r="J321" s="14"/>
      <c r="K321" s="15"/>
      <c r="L321" s="15"/>
      <c r="M321" s="14"/>
      <c r="N321" s="15"/>
      <c r="O321" s="15"/>
      <c r="P321" s="61" t="str">
        <f>IF(Q321="SI","ENTREGADO",IF('CONSOLIDADO Y GRAFICAS'!AB321="","",(IF('CONSOLIDADO Y GRAFICAS'!AB321&lt;='CONSOLIDADO Y GRAFICAS'!AC321,"FALTA ENTREGA","PENDIENTE"))))</f>
        <v/>
      </c>
      <c r="Q321" s="57"/>
      <c r="R321" s="50"/>
    </row>
    <row r="322" spans="1:18" ht="30" customHeight="1">
      <c r="A322" s="16"/>
      <c r="B322" s="16"/>
      <c r="C322" s="16"/>
      <c r="D322" s="16"/>
      <c r="E322" s="16"/>
      <c r="F322" s="16"/>
      <c r="G322" s="16"/>
      <c r="H322" s="10"/>
      <c r="I322" s="10"/>
      <c r="J322" s="10"/>
      <c r="K322" s="11"/>
      <c r="L322" s="11"/>
      <c r="M322" s="10"/>
      <c r="N322" s="11"/>
      <c r="O322" s="11"/>
      <c r="P322" s="61" t="str">
        <f>IF(Q322="SI","ENTREGADO",IF('CONSOLIDADO Y GRAFICAS'!AB322="","",(IF('CONSOLIDADO Y GRAFICAS'!AB322&lt;='CONSOLIDADO Y GRAFICAS'!AC322,"FALTA ENTREGA","PENDIENTE"))))</f>
        <v/>
      </c>
      <c r="Q322" s="55"/>
      <c r="R322" s="48"/>
    </row>
    <row r="323" spans="1:18" ht="30" customHeight="1">
      <c r="A323" s="12"/>
      <c r="B323" s="12"/>
      <c r="C323" s="12"/>
      <c r="D323" s="12"/>
      <c r="E323" s="12"/>
      <c r="F323" s="12"/>
      <c r="G323" s="12"/>
      <c r="H323" s="14"/>
      <c r="I323" s="14"/>
      <c r="J323" s="14"/>
      <c r="K323" s="15"/>
      <c r="L323" s="15"/>
      <c r="M323" s="14"/>
      <c r="N323" s="15"/>
      <c r="O323" s="15"/>
      <c r="P323" s="61" t="str">
        <f>IF(Q323="SI","ENTREGADO",IF('CONSOLIDADO Y GRAFICAS'!AB323="","",(IF('CONSOLIDADO Y GRAFICAS'!AB323&lt;='CONSOLIDADO Y GRAFICAS'!AC323,"FALTA ENTREGA","PENDIENTE"))))</f>
        <v/>
      </c>
      <c r="Q323" s="57"/>
      <c r="R323" s="50"/>
    </row>
    <row r="324" spans="1:18" ht="30" customHeight="1">
      <c r="A324" s="16"/>
      <c r="B324" s="16"/>
      <c r="C324" s="16"/>
      <c r="D324" s="16"/>
      <c r="E324" s="16"/>
      <c r="F324" s="16"/>
      <c r="G324" s="16"/>
      <c r="H324" s="10"/>
      <c r="I324" s="10"/>
      <c r="J324" s="10"/>
      <c r="K324" s="11"/>
      <c r="L324" s="11"/>
      <c r="M324" s="10"/>
      <c r="N324" s="11"/>
      <c r="O324" s="11"/>
      <c r="P324" s="61" t="str">
        <f>IF(Q324="SI","ENTREGADO",IF('CONSOLIDADO Y GRAFICAS'!AB324="","",(IF('CONSOLIDADO Y GRAFICAS'!AB324&lt;='CONSOLIDADO Y GRAFICAS'!AC324,"FALTA ENTREGA","PENDIENTE"))))</f>
        <v/>
      </c>
      <c r="Q324" s="55"/>
      <c r="R324" s="48"/>
    </row>
    <row r="325" spans="1:18" ht="30" customHeight="1">
      <c r="A325" s="12"/>
      <c r="B325" s="12"/>
      <c r="C325" s="12"/>
      <c r="D325" s="12"/>
      <c r="E325" s="12"/>
      <c r="F325" s="12"/>
      <c r="G325" s="12"/>
      <c r="H325" s="14"/>
      <c r="I325" s="14"/>
      <c r="J325" s="14"/>
      <c r="K325" s="15"/>
      <c r="L325" s="15"/>
      <c r="M325" s="14"/>
      <c r="N325" s="15"/>
      <c r="O325" s="15"/>
      <c r="P325" s="61" t="str">
        <f>IF(Q325="SI","ENTREGADO",IF('CONSOLIDADO Y GRAFICAS'!AB325="","",(IF('CONSOLIDADO Y GRAFICAS'!AB325&lt;='CONSOLIDADO Y GRAFICAS'!AC325,"FALTA ENTREGA","PENDIENTE"))))</f>
        <v/>
      </c>
      <c r="Q325" s="57"/>
      <c r="R325" s="50"/>
    </row>
    <row r="326" spans="1:18" ht="30" customHeight="1">
      <c r="A326" s="16"/>
      <c r="B326" s="16"/>
      <c r="C326" s="16"/>
      <c r="D326" s="16"/>
      <c r="E326" s="16"/>
      <c r="F326" s="16"/>
      <c r="G326" s="16"/>
      <c r="H326" s="10"/>
      <c r="I326" s="10"/>
      <c r="J326" s="10"/>
      <c r="K326" s="11"/>
      <c r="L326" s="11"/>
      <c r="M326" s="10"/>
      <c r="N326" s="11"/>
      <c r="O326" s="11"/>
      <c r="P326" s="61" t="str">
        <f>IF(Q326="SI","ENTREGADO",IF('CONSOLIDADO Y GRAFICAS'!AB326="","",(IF('CONSOLIDADO Y GRAFICAS'!AB326&lt;='CONSOLIDADO Y GRAFICAS'!AC326,"FALTA ENTREGA","PENDIENTE"))))</f>
        <v/>
      </c>
      <c r="Q326" s="55"/>
      <c r="R326" s="48"/>
    </row>
    <row r="327" spans="1:18" ht="30" customHeight="1">
      <c r="A327" s="12"/>
      <c r="B327" s="12"/>
      <c r="C327" s="12"/>
      <c r="D327" s="12"/>
      <c r="E327" s="12"/>
      <c r="F327" s="12"/>
      <c r="G327" s="12"/>
      <c r="H327" s="14"/>
      <c r="I327" s="14"/>
      <c r="J327" s="14"/>
      <c r="K327" s="15"/>
      <c r="L327" s="15"/>
      <c r="M327" s="14"/>
      <c r="N327" s="15"/>
      <c r="O327" s="15"/>
      <c r="P327" s="61" t="str">
        <f>IF(Q327="SI","ENTREGADO",IF('CONSOLIDADO Y GRAFICAS'!AB327="","",(IF('CONSOLIDADO Y GRAFICAS'!AB327&lt;='CONSOLIDADO Y GRAFICAS'!AC327,"FALTA ENTREGA","PENDIENTE"))))</f>
        <v/>
      </c>
      <c r="Q327" s="57"/>
      <c r="R327" s="50"/>
    </row>
    <row r="328" spans="1:18" ht="30" customHeight="1">
      <c r="A328" s="16"/>
      <c r="B328" s="16"/>
      <c r="C328" s="16"/>
      <c r="D328" s="16"/>
      <c r="E328" s="16"/>
      <c r="F328" s="16"/>
      <c r="G328" s="16"/>
      <c r="H328" s="10"/>
      <c r="I328" s="10"/>
      <c r="J328" s="10"/>
      <c r="K328" s="11"/>
      <c r="L328" s="11"/>
      <c r="M328" s="10"/>
      <c r="N328" s="11"/>
      <c r="O328" s="11"/>
      <c r="P328" s="61" t="str">
        <f>IF(Q328="SI","ENTREGADO",IF('CONSOLIDADO Y GRAFICAS'!AB328="","",(IF('CONSOLIDADO Y GRAFICAS'!AB328&lt;='CONSOLIDADO Y GRAFICAS'!AC328,"FALTA ENTREGA","PENDIENTE"))))</f>
        <v/>
      </c>
      <c r="Q328" s="55"/>
      <c r="R328" s="48"/>
    </row>
    <row r="329" spans="1:18" ht="30" customHeight="1">
      <c r="A329" s="12"/>
      <c r="B329" s="12"/>
      <c r="C329" s="12"/>
      <c r="D329" s="12"/>
      <c r="E329" s="12"/>
      <c r="F329" s="12"/>
      <c r="G329" s="12"/>
      <c r="H329" s="14"/>
      <c r="I329" s="14"/>
      <c r="J329" s="14"/>
      <c r="K329" s="15"/>
      <c r="L329" s="15"/>
      <c r="M329" s="14"/>
      <c r="N329" s="15"/>
      <c r="O329" s="15"/>
      <c r="P329" s="61" t="str">
        <f>IF(Q329="SI","ENTREGADO",IF('CONSOLIDADO Y GRAFICAS'!AB329="","",(IF('CONSOLIDADO Y GRAFICAS'!AB329&lt;='CONSOLIDADO Y GRAFICAS'!AC329,"FALTA ENTREGA","PENDIENTE"))))</f>
        <v/>
      </c>
      <c r="Q329" s="57"/>
      <c r="R329" s="50"/>
    </row>
    <row r="330" spans="1:18" ht="30" customHeight="1">
      <c r="A330" s="16"/>
      <c r="B330" s="16"/>
      <c r="C330" s="16"/>
      <c r="D330" s="16"/>
      <c r="E330" s="16"/>
      <c r="F330" s="16"/>
      <c r="G330" s="16"/>
      <c r="H330" s="10"/>
      <c r="I330" s="10"/>
      <c r="J330" s="10"/>
      <c r="K330" s="11"/>
      <c r="L330" s="11"/>
      <c r="M330" s="10"/>
      <c r="N330" s="11"/>
      <c r="O330" s="11"/>
      <c r="P330" s="61" t="str">
        <f>IF(Q330="SI","ENTREGADO",IF('CONSOLIDADO Y GRAFICAS'!AB330="","",(IF('CONSOLIDADO Y GRAFICAS'!AB330&lt;='CONSOLIDADO Y GRAFICAS'!AC330,"FALTA ENTREGA","PENDIENTE"))))</f>
        <v/>
      </c>
      <c r="Q330" s="55"/>
      <c r="R330" s="48"/>
    </row>
    <row r="331" spans="1:18" ht="30" customHeight="1">
      <c r="A331" s="12"/>
      <c r="B331" s="12"/>
      <c r="C331" s="12"/>
      <c r="D331" s="12"/>
      <c r="E331" s="12"/>
      <c r="F331" s="12"/>
      <c r="G331" s="12"/>
      <c r="H331" s="14"/>
      <c r="I331" s="14"/>
      <c r="J331" s="14"/>
      <c r="K331" s="15"/>
      <c r="L331" s="15"/>
      <c r="M331" s="14"/>
      <c r="N331" s="15"/>
      <c r="O331" s="15"/>
      <c r="P331" s="61" t="str">
        <f>IF(Q331="SI","ENTREGADO",IF('CONSOLIDADO Y GRAFICAS'!AB331="","",(IF('CONSOLIDADO Y GRAFICAS'!AB331&lt;='CONSOLIDADO Y GRAFICAS'!AC331,"FALTA ENTREGA","PENDIENTE"))))</f>
        <v/>
      </c>
      <c r="Q331" s="57"/>
      <c r="R331" s="50"/>
    </row>
    <row r="332" spans="1:18" ht="30" customHeight="1">
      <c r="A332" s="16"/>
      <c r="B332" s="16"/>
      <c r="C332" s="16"/>
      <c r="D332" s="16"/>
      <c r="E332" s="16"/>
      <c r="F332" s="16"/>
      <c r="G332" s="16"/>
      <c r="H332" s="10"/>
      <c r="I332" s="10"/>
      <c r="J332" s="10"/>
      <c r="K332" s="11"/>
      <c r="L332" s="11"/>
      <c r="M332" s="10"/>
      <c r="N332" s="11"/>
      <c r="O332" s="11"/>
      <c r="P332" s="61" t="str">
        <f>IF(Q332="SI","ENTREGADO",IF('CONSOLIDADO Y GRAFICAS'!AB332="","",(IF('CONSOLIDADO Y GRAFICAS'!AB332&lt;='CONSOLIDADO Y GRAFICAS'!AC332,"FALTA ENTREGA","PENDIENTE"))))</f>
        <v/>
      </c>
      <c r="Q332" s="55"/>
      <c r="R332" s="48"/>
    </row>
    <row r="333" spans="1:18" ht="30" customHeight="1">
      <c r="A333" s="12"/>
      <c r="B333" s="12"/>
      <c r="C333" s="12"/>
      <c r="D333" s="12"/>
      <c r="E333" s="12"/>
      <c r="F333" s="12"/>
      <c r="G333" s="12"/>
      <c r="H333" s="14"/>
      <c r="I333" s="14"/>
      <c r="J333" s="14"/>
      <c r="K333" s="15"/>
      <c r="L333" s="15"/>
      <c r="M333" s="14"/>
      <c r="N333" s="15"/>
      <c r="O333" s="15"/>
      <c r="P333" s="61" t="str">
        <f>IF(Q333="SI","ENTREGADO",IF('CONSOLIDADO Y GRAFICAS'!AB333="","",(IF('CONSOLIDADO Y GRAFICAS'!AB333&lt;='CONSOLIDADO Y GRAFICAS'!AC333,"FALTA ENTREGA","PENDIENTE"))))</f>
        <v/>
      </c>
      <c r="Q333" s="57"/>
      <c r="R333" s="50"/>
    </row>
    <row r="334" spans="1:18" ht="30" customHeight="1">
      <c r="A334" s="16"/>
      <c r="B334" s="16"/>
      <c r="C334" s="16"/>
      <c r="D334" s="16"/>
      <c r="E334" s="16"/>
      <c r="F334" s="16"/>
      <c r="G334" s="16"/>
      <c r="H334" s="10"/>
      <c r="I334" s="10"/>
      <c r="J334" s="10"/>
      <c r="K334" s="11"/>
      <c r="L334" s="11"/>
      <c r="M334" s="10"/>
      <c r="N334" s="11"/>
      <c r="O334" s="11"/>
      <c r="P334" s="61" t="str">
        <f>IF(Q334="SI","ENTREGADO",IF('CONSOLIDADO Y GRAFICAS'!AB334="","",(IF('CONSOLIDADO Y GRAFICAS'!AB334&lt;='CONSOLIDADO Y GRAFICAS'!AC334,"FALTA ENTREGA","PENDIENTE"))))</f>
        <v/>
      </c>
      <c r="Q334" s="55"/>
      <c r="R334" s="48"/>
    </row>
    <row r="335" spans="1:18" ht="30" customHeight="1">
      <c r="A335" s="12"/>
      <c r="B335" s="12"/>
      <c r="C335" s="12"/>
      <c r="D335" s="12"/>
      <c r="E335" s="12"/>
      <c r="F335" s="12"/>
      <c r="G335" s="12"/>
      <c r="H335" s="14"/>
      <c r="I335" s="14"/>
      <c r="J335" s="14"/>
      <c r="K335" s="15"/>
      <c r="L335" s="15"/>
      <c r="M335" s="14"/>
      <c r="N335" s="15"/>
      <c r="O335" s="15"/>
      <c r="P335" s="61" t="str">
        <f>IF(Q335="SI","ENTREGADO",IF('CONSOLIDADO Y GRAFICAS'!AB335="","",(IF('CONSOLIDADO Y GRAFICAS'!AB335&lt;='CONSOLIDADO Y GRAFICAS'!AC335,"FALTA ENTREGA","PENDIENTE"))))</f>
        <v/>
      </c>
      <c r="Q335" s="57"/>
      <c r="R335" s="50"/>
    </row>
    <row r="336" spans="1:18" ht="30" customHeight="1">
      <c r="A336" s="16"/>
      <c r="B336" s="16"/>
      <c r="C336" s="16"/>
      <c r="D336" s="16"/>
      <c r="E336" s="16"/>
      <c r="F336" s="16"/>
      <c r="G336" s="16"/>
      <c r="H336" s="10"/>
      <c r="I336" s="10"/>
      <c r="J336" s="10"/>
      <c r="K336" s="11"/>
      <c r="L336" s="11"/>
      <c r="M336" s="10"/>
      <c r="N336" s="11"/>
      <c r="O336" s="11"/>
      <c r="P336" s="61" t="str">
        <f>IF(Q336="SI","ENTREGADO",IF('CONSOLIDADO Y GRAFICAS'!AB336="","",(IF('CONSOLIDADO Y GRAFICAS'!AB336&lt;='CONSOLIDADO Y GRAFICAS'!AC336,"FALTA ENTREGA","PENDIENTE"))))</f>
        <v/>
      </c>
      <c r="Q336" s="55"/>
      <c r="R336" s="48"/>
    </row>
    <row r="337" spans="1:18" ht="30" customHeight="1">
      <c r="A337" s="12"/>
      <c r="B337" s="12"/>
      <c r="C337" s="12"/>
      <c r="D337" s="12"/>
      <c r="E337" s="12"/>
      <c r="F337" s="12"/>
      <c r="G337" s="12"/>
      <c r="H337" s="14"/>
      <c r="I337" s="14"/>
      <c r="J337" s="14"/>
      <c r="K337" s="15"/>
      <c r="L337" s="15"/>
      <c r="M337" s="14"/>
      <c r="N337" s="15"/>
      <c r="O337" s="15"/>
      <c r="P337" s="61" t="str">
        <f>IF(Q337="SI","ENTREGADO",IF('CONSOLIDADO Y GRAFICAS'!AB337="","",(IF('CONSOLIDADO Y GRAFICAS'!AB337&lt;='CONSOLIDADO Y GRAFICAS'!AC337,"FALTA ENTREGA","PENDIENTE"))))</f>
        <v/>
      </c>
      <c r="Q337" s="57"/>
      <c r="R337" s="50"/>
    </row>
    <row r="338" spans="1:18" ht="30" customHeight="1">
      <c r="A338" s="16"/>
      <c r="B338" s="16"/>
      <c r="C338" s="16"/>
      <c r="D338" s="16"/>
      <c r="E338" s="16"/>
      <c r="F338" s="16"/>
      <c r="G338" s="16"/>
      <c r="H338" s="10"/>
      <c r="I338" s="10"/>
      <c r="J338" s="10"/>
      <c r="K338" s="11"/>
      <c r="L338" s="11"/>
      <c r="M338" s="10"/>
      <c r="N338" s="11"/>
      <c r="O338" s="11"/>
      <c r="P338" s="61" t="str">
        <f>IF(Q338="SI","ENTREGADO",IF('CONSOLIDADO Y GRAFICAS'!AB338="","",(IF('CONSOLIDADO Y GRAFICAS'!AB338&lt;='CONSOLIDADO Y GRAFICAS'!AC338,"FALTA ENTREGA","PENDIENTE"))))</f>
        <v/>
      </c>
      <c r="Q338" s="55"/>
      <c r="R338" s="48"/>
    </row>
    <row r="339" spans="1:18" ht="30" customHeight="1">
      <c r="A339" s="12"/>
      <c r="B339" s="12"/>
      <c r="C339" s="12"/>
      <c r="D339" s="12"/>
      <c r="E339" s="12"/>
      <c r="F339" s="12"/>
      <c r="G339" s="12"/>
      <c r="H339" s="14"/>
      <c r="I339" s="14"/>
      <c r="J339" s="14"/>
      <c r="K339" s="15"/>
      <c r="L339" s="15"/>
      <c r="M339" s="14"/>
      <c r="N339" s="15"/>
      <c r="O339" s="15"/>
      <c r="P339" s="61" t="str">
        <f>IF(Q339="SI","ENTREGADO",IF('CONSOLIDADO Y GRAFICAS'!AB339="","",(IF('CONSOLIDADO Y GRAFICAS'!AB339&lt;='CONSOLIDADO Y GRAFICAS'!AC339,"FALTA ENTREGA","PENDIENTE"))))</f>
        <v/>
      </c>
      <c r="Q339" s="57"/>
      <c r="R339" s="50"/>
    </row>
    <row r="340" spans="1:18" ht="30" customHeight="1">
      <c r="A340" s="16"/>
      <c r="B340" s="16"/>
      <c r="C340" s="16"/>
      <c r="D340" s="16"/>
      <c r="E340" s="16"/>
      <c r="F340" s="16"/>
      <c r="G340" s="16"/>
      <c r="H340" s="10"/>
      <c r="I340" s="10"/>
      <c r="J340" s="10"/>
      <c r="K340" s="11"/>
      <c r="L340" s="11"/>
      <c r="M340" s="10"/>
      <c r="N340" s="11"/>
      <c r="O340" s="11"/>
      <c r="P340" s="61" t="str">
        <f>IF(Q340="SI","ENTREGADO",IF('CONSOLIDADO Y GRAFICAS'!AB340="","",(IF('CONSOLIDADO Y GRAFICAS'!AB340&lt;='CONSOLIDADO Y GRAFICAS'!AC340,"FALTA ENTREGA","PENDIENTE"))))</f>
        <v/>
      </c>
      <c r="Q340" s="55"/>
      <c r="R340" s="48"/>
    </row>
    <row r="341" spans="1:18" ht="30" customHeight="1">
      <c r="A341" s="12"/>
      <c r="B341" s="12"/>
      <c r="C341" s="12"/>
      <c r="D341" s="12"/>
      <c r="E341" s="12"/>
      <c r="F341" s="12"/>
      <c r="G341" s="12"/>
      <c r="H341" s="14"/>
      <c r="I341" s="14"/>
      <c r="J341" s="14"/>
      <c r="K341" s="15"/>
      <c r="L341" s="15"/>
      <c r="M341" s="14"/>
      <c r="N341" s="15"/>
      <c r="O341" s="15"/>
      <c r="P341" s="61" t="str">
        <f>IF(Q341="SI","ENTREGADO",IF('CONSOLIDADO Y GRAFICAS'!AB341="","",(IF('CONSOLIDADO Y GRAFICAS'!AB341&lt;='CONSOLIDADO Y GRAFICAS'!AC341,"FALTA ENTREGA","PENDIENTE"))))</f>
        <v/>
      </c>
      <c r="Q341" s="57"/>
      <c r="R341" s="50"/>
    </row>
    <row r="342" spans="1:18" ht="30" customHeight="1">
      <c r="A342" s="16"/>
      <c r="B342" s="16"/>
      <c r="C342" s="16"/>
      <c r="D342" s="16"/>
      <c r="E342" s="16"/>
      <c r="F342" s="16"/>
      <c r="G342" s="16"/>
      <c r="H342" s="10"/>
      <c r="I342" s="10"/>
      <c r="J342" s="10"/>
      <c r="K342" s="11"/>
      <c r="L342" s="11"/>
      <c r="M342" s="10"/>
      <c r="N342" s="11"/>
      <c r="O342" s="11"/>
      <c r="P342" s="61" t="str">
        <f>IF(Q342="SI","ENTREGADO",IF('CONSOLIDADO Y GRAFICAS'!AB342="","",(IF('CONSOLIDADO Y GRAFICAS'!AB342&lt;='CONSOLIDADO Y GRAFICAS'!AC342,"FALTA ENTREGA","PENDIENTE"))))</f>
        <v/>
      </c>
      <c r="Q342" s="55"/>
      <c r="R342" s="48"/>
    </row>
    <row r="343" spans="1:18" ht="30" customHeight="1">
      <c r="A343" s="12"/>
      <c r="B343" s="12"/>
      <c r="C343" s="12"/>
      <c r="D343" s="12"/>
      <c r="E343" s="12"/>
      <c r="F343" s="12"/>
      <c r="G343" s="12"/>
      <c r="H343" s="14"/>
      <c r="I343" s="14"/>
      <c r="J343" s="14"/>
      <c r="K343" s="15"/>
      <c r="L343" s="15"/>
      <c r="M343" s="14"/>
      <c r="N343" s="15"/>
      <c r="O343" s="15"/>
      <c r="P343" s="61" t="str">
        <f>IF(Q343="SI","ENTREGADO",IF('CONSOLIDADO Y GRAFICAS'!AB343="","",(IF('CONSOLIDADO Y GRAFICAS'!AB343&lt;='CONSOLIDADO Y GRAFICAS'!AC343,"FALTA ENTREGA","PENDIENTE"))))</f>
        <v/>
      </c>
      <c r="Q343" s="57"/>
      <c r="R343" s="50"/>
    </row>
    <row r="344" spans="1:18" ht="30" customHeight="1">
      <c r="A344" s="16"/>
      <c r="B344" s="16"/>
      <c r="C344" s="16"/>
      <c r="D344" s="16"/>
      <c r="E344" s="16"/>
      <c r="F344" s="16"/>
      <c r="G344" s="16"/>
      <c r="H344" s="10"/>
      <c r="I344" s="10"/>
      <c r="J344" s="10"/>
      <c r="K344" s="11"/>
      <c r="L344" s="11"/>
      <c r="M344" s="10"/>
      <c r="N344" s="11"/>
      <c r="O344" s="11"/>
      <c r="P344" s="61" t="str">
        <f>IF(Q344="SI","ENTREGADO",IF('CONSOLIDADO Y GRAFICAS'!AB344="","",(IF('CONSOLIDADO Y GRAFICAS'!AB344&lt;='CONSOLIDADO Y GRAFICAS'!AC344,"FALTA ENTREGA","PENDIENTE"))))</f>
        <v/>
      </c>
      <c r="Q344" s="55"/>
      <c r="R344" s="48"/>
    </row>
    <row r="345" spans="1:18" ht="30" customHeight="1">
      <c r="A345" s="12"/>
      <c r="B345" s="12"/>
      <c r="C345" s="12"/>
      <c r="D345" s="12"/>
      <c r="E345" s="12"/>
      <c r="F345" s="12"/>
      <c r="G345" s="12"/>
      <c r="H345" s="14"/>
      <c r="I345" s="14"/>
      <c r="J345" s="14"/>
      <c r="K345" s="15"/>
      <c r="L345" s="15"/>
      <c r="M345" s="14"/>
      <c r="N345" s="15"/>
      <c r="O345" s="15"/>
      <c r="P345" s="61" t="str">
        <f>IF(Q345="SI","ENTREGADO",IF('CONSOLIDADO Y GRAFICAS'!AB345="","",(IF('CONSOLIDADO Y GRAFICAS'!AB345&lt;='CONSOLIDADO Y GRAFICAS'!AC345,"FALTA ENTREGA","PENDIENTE"))))</f>
        <v/>
      </c>
      <c r="Q345" s="57"/>
      <c r="R345" s="50"/>
    </row>
    <row r="346" spans="1:18" ht="30" customHeight="1">
      <c r="A346" s="16"/>
      <c r="B346" s="16"/>
      <c r="C346" s="16"/>
      <c r="D346" s="16"/>
      <c r="E346" s="16"/>
      <c r="F346" s="16"/>
      <c r="G346" s="16"/>
      <c r="H346" s="10"/>
      <c r="I346" s="10"/>
      <c r="J346" s="10"/>
      <c r="K346" s="11"/>
      <c r="L346" s="11"/>
      <c r="M346" s="10"/>
      <c r="N346" s="11"/>
      <c r="O346" s="11"/>
      <c r="P346" s="61" t="str">
        <f>IF(Q346="SI","ENTREGADO",IF('CONSOLIDADO Y GRAFICAS'!AB346="","",(IF('CONSOLIDADO Y GRAFICAS'!AB346&lt;='CONSOLIDADO Y GRAFICAS'!AC346,"FALTA ENTREGA","PENDIENTE"))))</f>
        <v/>
      </c>
      <c r="Q346" s="55"/>
      <c r="R346" s="48"/>
    </row>
    <row r="347" spans="1:18" ht="30" customHeight="1">
      <c r="A347" s="12"/>
      <c r="B347" s="12"/>
      <c r="C347" s="12"/>
      <c r="D347" s="12"/>
      <c r="E347" s="12"/>
      <c r="F347" s="12"/>
      <c r="G347" s="12"/>
      <c r="H347" s="14"/>
      <c r="I347" s="14"/>
      <c r="J347" s="14"/>
      <c r="K347" s="15"/>
      <c r="L347" s="15"/>
      <c r="M347" s="14"/>
      <c r="N347" s="15"/>
      <c r="O347" s="15"/>
      <c r="P347" s="61" t="str">
        <f>IF(Q347="SI","ENTREGADO",IF('CONSOLIDADO Y GRAFICAS'!AB347="","",(IF('CONSOLIDADO Y GRAFICAS'!AB347&lt;='CONSOLIDADO Y GRAFICAS'!AC347,"FALTA ENTREGA","PENDIENTE"))))</f>
        <v/>
      </c>
      <c r="Q347" s="57"/>
      <c r="R347" s="50"/>
    </row>
    <row r="348" spans="1:18" ht="30" customHeight="1">
      <c r="A348" s="16"/>
      <c r="B348" s="16"/>
      <c r="C348" s="16"/>
      <c r="D348" s="16"/>
      <c r="E348" s="16"/>
      <c r="F348" s="16"/>
      <c r="G348" s="16"/>
      <c r="H348" s="10"/>
      <c r="I348" s="10"/>
      <c r="J348" s="10"/>
      <c r="K348" s="11"/>
      <c r="L348" s="11"/>
      <c r="M348" s="10"/>
      <c r="N348" s="11"/>
      <c r="O348" s="11"/>
      <c r="P348" s="61" t="str">
        <f>IF(Q348="SI","ENTREGADO",IF('CONSOLIDADO Y GRAFICAS'!AB348="","",(IF('CONSOLIDADO Y GRAFICAS'!AB348&lt;='CONSOLIDADO Y GRAFICAS'!AC348,"FALTA ENTREGA","PENDIENTE"))))</f>
        <v/>
      </c>
      <c r="Q348" s="55"/>
      <c r="R348" s="48"/>
    </row>
    <row r="349" spans="1:18" ht="30" customHeight="1">
      <c r="A349" s="12"/>
      <c r="B349" s="12"/>
      <c r="C349" s="12"/>
      <c r="D349" s="12"/>
      <c r="E349" s="12"/>
      <c r="F349" s="12"/>
      <c r="G349" s="12"/>
      <c r="H349" s="14"/>
      <c r="I349" s="14"/>
      <c r="J349" s="14"/>
      <c r="K349" s="15"/>
      <c r="L349" s="15"/>
      <c r="M349" s="14"/>
      <c r="N349" s="15"/>
      <c r="O349" s="15"/>
      <c r="P349" s="61" t="str">
        <f>IF(Q349="SI","ENTREGADO",IF('CONSOLIDADO Y GRAFICAS'!AB349="","",(IF('CONSOLIDADO Y GRAFICAS'!AB349&lt;='CONSOLIDADO Y GRAFICAS'!AC349,"FALTA ENTREGA","PENDIENTE"))))</f>
        <v/>
      </c>
      <c r="Q349" s="57"/>
      <c r="R349" s="50"/>
    </row>
    <row r="350" spans="1:18" ht="30" customHeight="1">
      <c r="A350" s="16"/>
      <c r="B350" s="16"/>
      <c r="C350" s="16"/>
      <c r="D350" s="16"/>
      <c r="E350" s="16"/>
      <c r="F350" s="16"/>
      <c r="G350" s="16"/>
      <c r="H350" s="10"/>
      <c r="I350" s="10"/>
      <c r="J350" s="10"/>
      <c r="K350" s="11"/>
      <c r="L350" s="11"/>
      <c r="M350" s="10"/>
      <c r="N350" s="11"/>
      <c r="O350" s="11"/>
      <c r="P350" s="61" t="str">
        <f>IF(Q350="SI","ENTREGADO",IF('CONSOLIDADO Y GRAFICAS'!AB350="","",(IF('CONSOLIDADO Y GRAFICAS'!AB350&lt;='CONSOLIDADO Y GRAFICAS'!AC350,"FALTA ENTREGA","PENDIENTE"))))</f>
        <v/>
      </c>
      <c r="Q350" s="55"/>
      <c r="R350" s="48"/>
    </row>
    <row r="351" spans="1:18" ht="30" customHeight="1">
      <c r="A351" s="12"/>
      <c r="B351" s="12"/>
      <c r="C351" s="12"/>
      <c r="D351" s="12"/>
      <c r="E351" s="12"/>
      <c r="F351" s="12"/>
      <c r="G351" s="12"/>
      <c r="H351" s="14"/>
      <c r="I351" s="14"/>
      <c r="J351" s="14"/>
      <c r="K351" s="15"/>
      <c r="L351" s="15"/>
      <c r="M351" s="14"/>
      <c r="N351" s="15"/>
      <c r="O351" s="15"/>
      <c r="P351" s="61" t="str">
        <f>IF(Q351="SI","ENTREGADO",IF('CONSOLIDADO Y GRAFICAS'!AB351="","",(IF('CONSOLIDADO Y GRAFICAS'!AB351&lt;='CONSOLIDADO Y GRAFICAS'!AC351,"FALTA ENTREGA","PENDIENTE"))))</f>
        <v/>
      </c>
      <c r="Q351" s="57"/>
      <c r="R351" s="50"/>
    </row>
    <row r="352" spans="1:18" ht="30" customHeight="1">
      <c r="A352" s="16"/>
      <c r="B352" s="16"/>
      <c r="C352" s="16"/>
      <c r="D352" s="16"/>
      <c r="E352" s="16"/>
      <c r="F352" s="16"/>
      <c r="G352" s="16"/>
      <c r="H352" s="10"/>
      <c r="I352" s="10"/>
      <c r="J352" s="10"/>
      <c r="K352" s="11"/>
      <c r="L352" s="11"/>
      <c r="M352" s="10"/>
      <c r="N352" s="11"/>
      <c r="O352" s="11"/>
      <c r="P352" s="61" t="str">
        <f>IF(Q352="SI","ENTREGADO",IF('CONSOLIDADO Y GRAFICAS'!AB352="","",(IF('CONSOLIDADO Y GRAFICAS'!AB352&lt;='CONSOLIDADO Y GRAFICAS'!AC352,"FALTA ENTREGA","PENDIENTE"))))</f>
        <v/>
      </c>
      <c r="Q352" s="55"/>
      <c r="R352" s="48"/>
    </row>
    <row r="353" spans="1:18" ht="30" customHeight="1">
      <c r="A353" s="12"/>
      <c r="B353" s="12"/>
      <c r="C353" s="12"/>
      <c r="D353" s="12"/>
      <c r="E353" s="12"/>
      <c r="F353" s="12"/>
      <c r="G353" s="12"/>
      <c r="H353" s="14"/>
      <c r="I353" s="14"/>
      <c r="J353" s="14"/>
      <c r="K353" s="15"/>
      <c r="L353" s="15"/>
      <c r="M353" s="14"/>
      <c r="N353" s="15"/>
      <c r="O353" s="15"/>
      <c r="P353" s="61" t="str">
        <f>IF(Q353="SI","ENTREGADO",IF('CONSOLIDADO Y GRAFICAS'!AB353="","",(IF('CONSOLIDADO Y GRAFICAS'!AB353&lt;='CONSOLIDADO Y GRAFICAS'!AC353,"FALTA ENTREGA","PENDIENTE"))))</f>
        <v/>
      </c>
      <c r="Q353" s="57"/>
      <c r="R353" s="50"/>
    </row>
    <row r="354" spans="1:18" ht="30" customHeight="1">
      <c r="A354" s="16"/>
      <c r="B354" s="16"/>
      <c r="C354" s="16"/>
      <c r="D354" s="16"/>
      <c r="E354" s="16"/>
      <c r="F354" s="16"/>
      <c r="G354" s="16"/>
      <c r="H354" s="10"/>
      <c r="I354" s="10"/>
      <c r="J354" s="10"/>
      <c r="K354" s="11"/>
      <c r="L354" s="11"/>
      <c r="M354" s="10"/>
      <c r="N354" s="11"/>
      <c r="O354" s="11"/>
      <c r="P354" s="61" t="str">
        <f>IF(Q354="SI","ENTREGADO",IF('CONSOLIDADO Y GRAFICAS'!AB354="","",(IF('CONSOLIDADO Y GRAFICAS'!AB354&lt;='CONSOLIDADO Y GRAFICAS'!AC354,"FALTA ENTREGA","PENDIENTE"))))</f>
        <v/>
      </c>
      <c r="Q354" s="55"/>
      <c r="R354" s="48"/>
    </row>
    <row r="355" spans="1:18" ht="30" customHeight="1">
      <c r="A355" s="12"/>
      <c r="B355" s="12"/>
      <c r="C355" s="12"/>
      <c r="D355" s="12"/>
      <c r="E355" s="12"/>
      <c r="F355" s="12"/>
      <c r="G355" s="12"/>
      <c r="H355" s="14"/>
      <c r="I355" s="14"/>
      <c r="J355" s="14"/>
      <c r="K355" s="15"/>
      <c r="L355" s="15"/>
      <c r="M355" s="14"/>
      <c r="N355" s="15"/>
      <c r="O355" s="15"/>
      <c r="P355" s="61" t="str">
        <f>IF(Q355="SI","ENTREGADO",IF('CONSOLIDADO Y GRAFICAS'!AB355="","",(IF('CONSOLIDADO Y GRAFICAS'!AB355&lt;='CONSOLIDADO Y GRAFICAS'!AC355,"FALTA ENTREGA","PENDIENTE"))))</f>
        <v/>
      </c>
      <c r="Q355" s="57"/>
      <c r="R355" s="50"/>
    </row>
    <row r="356" spans="1:18" ht="30" customHeight="1">
      <c r="A356" s="16"/>
      <c r="B356" s="16"/>
      <c r="C356" s="16"/>
      <c r="D356" s="16"/>
      <c r="E356" s="16"/>
      <c r="F356" s="16"/>
      <c r="G356" s="16"/>
      <c r="H356" s="10"/>
      <c r="I356" s="10"/>
      <c r="J356" s="10"/>
      <c r="K356" s="11"/>
      <c r="L356" s="11"/>
      <c r="M356" s="10"/>
      <c r="N356" s="11"/>
      <c r="O356" s="11"/>
      <c r="P356" s="61" t="str">
        <f>IF(Q356="SI","ENTREGADO",IF('CONSOLIDADO Y GRAFICAS'!AB356="","",(IF('CONSOLIDADO Y GRAFICAS'!AB356&lt;='CONSOLIDADO Y GRAFICAS'!AC356,"FALTA ENTREGA","PENDIENTE"))))</f>
        <v/>
      </c>
      <c r="Q356" s="55"/>
      <c r="R356" s="48"/>
    </row>
    <row r="357" spans="1:18" ht="30" customHeight="1">
      <c r="A357" s="12"/>
      <c r="B357" s="12"/>
      <c r="C357" s="12"/>
      <c r="D357" s="12"/>
      <c r="E357" s="12"/>
      <c r="F357" s="12"/>
      <c r="G357" s="12"/>
      <c r="H357" s="14"/>
      <c r="I357" s="14"/>
      <c r="J357" s="14"/>
      <c r="K357" s="15"/>
      <c r="L357" s="15"/>
      <c r="M357" s="14"/>
      <c r="N357" s="15"/>
      <c r="O357" s="15"/>
      <c r="P357" s="61" t="str">
        <f>IF(Q357="SI","ENTREGADO",IF('CONSOLIDADO Y GRAFICAS'!AB357="","",(IF('CONSOLIDADO Y GRAFICAS'!AB357&lt;='CONSOLIDADO Y GRAFICAS'!AC357,"FALTA ENTREGA","PENDIENTE"))))</f>
        <v/>
      </c>
      <c r="Q357" s="57"/>
      <c r="R357" s="50"/>
    </row>
    <row r="358" spans="1:18" ht="30" customHeight="1">
      <c r="A358" s="16"/>
      <c r="B358" s="16"/>
      <c r="C358" s="16"/>
      <c r="D358" s="16"/>
      <c r="E358" s="16"/>
      <c r="F358" s="16"/>
      <c r="G358" s="16"/>
      <c r="H358" s="10"/>
      <c r="I358" s="10"/>
      <c r="J358" s="10"/>
      <c r="K358" s="11"/>
      <c r="L358" s="11"/>
      <c r="M358" s="10"/>
      <c r="N358" s="11"/>
      <c r="O358" s="11"/>
      <c r="P358" s="61" t="str">
        <f>IF(Q358="SI","ENTREGADO",IF('CONSOLIDADO Y GRAFICAS'!AB358="","",(IF('CONSOLIDADO Y GRAFICAS'!AB358&lt;='CONSOLIDADO Y GRAFICAS'!AC358,"FALTA ENTREGA","PENDIENTE"))))</f>
        <v/>
      </c>
      <c r="Q358" s="55"/>
      <c r="R358" s="48"/>
    </row>
    <row r="359" spans="1:18" ht="30" customHeight="1">
      <c r="A359" s="12"/>
      <c r="B359" s="12"/>
      <c r="C359" s="12"/>
      <c r="D359" s="12"/>
      <c r="E359" s="12"/>
      <c r="F359" s="12"/>
      <c r="G359" s="12"/>
      <c r="H359" s="14"/>
      <c r="I359" s="14"/>
      <c r="J359" s="14"/>
      <c r="K359" s="15"/>
      <c r="L359" s="15"/>
      <c r="M359" s="14"/>
      <c r="N359" s="15"/>
      <c r="O359" s="15"/>
      <c r="P359" s="61" t="str">
        <f>IF(Q359="SI","ENTREGADO",IF('CONSOLIDADO Y GRAFICAS'!AB359="","",(IF('CONSOLIDADO Y GRAFICAS'!AB359&lt;='CONSOLIDADO Y GRAFICAS'!AC359,"FALTA ENTREGA","PENDIENTE"))))</f>
        <v/>
      </c>
      <c r="Q359" s="57"/>
      <c r="R359" s="50"/>
    </row>
    <row r="360" spans="1:18" ht="30" customHeight="1">
      <c r="A360" s="16"/>
      <c r="B360" s="16"/>
      <c r="C360" s="16"/>
      <c r="D360" s="16"/>
      <c r="E360" s="16"/>
      <c r="F360" s="16"/>
      <c r="G360" s="16"/>
      <c r="H360" s="10"/>
      <c r="I360" s="10"/>
      <c r="J360" s="10"/>
      <c r="K360" s="11"/>
      <c r="L360" s="11"/>
      <c r="M360" s="10"/>
      <c r="N360" s="11"/>
      <c r="O360" s="11"/>
      <c r="P360" s="61" t="str">
        <f>IF(Q360="SI","ENTREGADO",IF('CONSOLIDADO Y GRAFICAS'!AB360="","",(IF('CONSOLIDADO Y GRAFICAS'!AB360&lt;='CONSOLIDADO Y GRAFICAS'!AC360,"FALTA ENTREGA","PENDIENTE"))))</f>
        <v/>
      </c>
      <c r="Q360" s="55"/>
      <c r="R360" s="48"/>
    </row>
    <row r="361" spans="1:18" ht="30" customHeight="1">
      <c r="A361" s="12"/>
      <c r="B361" s="12"/>
      <c r="C361" s="12"/>
      <c r="D361" s="12"/>
      <c r="E361" s="12"/>
      <c r="F361" s="12"/>
      <c r="G361" s="12"/>
      <c r="H361" s="14"/>
      <c r="I361" s="14"/>
      <c r="J361" s="14"/>
      <c r="K361" s="15"/>
      <c r="L361" s="15"/>
      <c r="M361" s="14"/>
      <c r="N361" s="15"/>
      <c r="O361" s="15"/>
      <c r="P361" s="61" t="str">
        <f>IF(Q361="SI","ENTREGADO",IF('CONSOLIDADO Y GRAFICAS'!AB361="","",(IF('CONSOLIDADO Y GRAFICAS'!AB361&lt;='CONSOLIDADO Y GRAFICAS'!AC361,"FALTA ENTREGA","PENDIENTE"))))</f>
        <v/>
      </c>
      <c r="Q361" s="57"/>
      <c r="R361" s="50"/>
    </row>
    <row r="362" spans="1:18" ht="30" customHeight="1">
      <c r="A362" s="16"/>
      <c r="B362" s="16"/>
      <c r="C362" s="16"/>
      <c r="D362" s="16"/>
      <c r="E362" s="16"/>
      <c r="F362" s="16"/>
      <c r="G362" s="16"/>
      <c r="H362" s="10"/>
      <c r="I362" s="10"/>
      <c r="J362" s="10"/>
      <c r="K362" s="11"/>
      <c r="L362" s="11"/>
      <c r="M362" s="10"/>
      <c r="N362" s="11"/>
      <c r="O362" s="11"/>
      <c r="P362" s="61" t="str">
        <f>IF(Q362="SI","ENTREGADO",IF('CONSOLIDADO Y GRAFICAS'!AB362="","",(IF('CONSOLIDADO Y GRAFICAS'!AB362&lt;='CONSOLIDADO Y GRAFICAS'!AC362,"FALTA ENTREGA","PENDIENTE"))))</f>
        <v/>
      </c>
      <c r="Q362" s="55"/>
      <c r="R362" s="48"/>
    </row>
    <row r="363" spans="1:18" ht="30" customHeight="1">
      <c r="A363" s="12"/>
      <c r="B363" s="12"/>
      <c r="C363" s="12"/>
      <c r="D363" s="12"/>
      <c r="E363" s="12"/>
      <c r="F363" s="12"/>
      <c r="G363" s="12"/>
      <c r="H363" s="14"/>
      <c r="I363" s="14"/>
      <c r="J363" s="14"/>
      <c r="K363" s="15"/>
      <c r="L363" s="15"/>
      <c r="M363" s="14"/>
      <c r="N363" s="15"/>
      <c r="O363" s="15"/>
      <c r="P363" s="61" t="str">
        <f>IF(Q363="SI","ENTREGADO",IF('CONSOLIDADO Y GRAFICAS'!AB363="","",(IF('CONSOLIDADO Y GRAFICAS'!AB363&lt;='CONSOLIDADO Y GRAFICAS'!AC363,"FALTA ENTREGA","PENDIENTE"))))</f>
        <v/>
      </c>
      <c r="Q363" s="57"/>
      <c r="R363" s="50"/>
    </row>
    <row r="364" spans="1:18" ht="30" customHeight="1">
      <c r="A364" s="16"/>
      <c r="B364" s="16"/>
      <c r="C364" s="16"/>
      <c r="D364" s="16"/>
      <c r="E364" s="16"/>
      <c r="F364" s="16"/>
      <c r="G364" s="16"/>
      <c r="H364" s="10"/>
      <c r="I364" s="10"/>
      <c r="J364" s="10"/>
      <c r="K364" s="11"/>
      <c r="L364" s="11"/>
      <c r="M364" s="10"/>
      <c r="N364" s="11"/>
      <c r="O364" s="11"/>
      <c r="P364" s="61" t="str">
        <f>IF(Q364="SI","ENTREGADO",IF('CONSOLIDADO Y GRAFICAS'!AB364="","",(IF('CONSOLIDADO Y GRAFICAS'!AB364&lt;='CONSOLIDADO Y GRAFICAS'!AC364,"FALTA ENTREGA","PENDIENTE"))))</f>
        <v/>
      </c>
      <c r="Q364" s="55"/>
      <c r="R364" s="48"/>
    </row>
    <row r="365" spans="1:18" ht="30" customHeight="1">
      <c r="A365" s="12"/>
      <c r="B365" s="12"/>
      <c r="C365" s="12"/>
      <c r="D365" s="12"/>
      <c r="E365" s="12"/>
      <c r="F365" s="12"/>
      <c r="G365" s="12"/>
      <c r="H365" s="14"/>
      <c r="I365" s="14"/>
      <c r="J365" s="14"/>
      <c r="K365" s="15"/>
      <c r="L365" s="15"/>
      <c r="M365" s="14"/>
      <c r="N365" s="15"/>
      <c r="O365" s="15"/>
      <c r="P365" s="61" t="str">
        <f>IF(Q365="SI","ENTREGADO",IF('CONSOLIDADO Y GRAFICAS'!AB365="","",(IF('CONSOLIDADO Y GRAFICAS'!AB365&lt;='CONSOLIDADO Y GRAFICAS'!AC365,"FALTA ENTREGA","PENDIENTE"))))</f>
        <v/>
      </c>
      <c r="Q365" s="57"/>
      <c r="R365" s="50"/>
    </row>
    <row r="366" spans="1:18" ht="30" customHeight="1">
      <c r="A366" s="16"/>
      <c r="B366" s="16"/>
      <c r="C366" s="16"/>
      <c r="D366" s="16"/>
      <c r="E366" s="16"/>
      <c r="F366" s="16"/>
      <c r="G366" s="16"/>
      <c r="H366" s="10"/>
      <c r="I366" s="10"/>
      <c r="J366" s="10"/>
      <c r="K366" s="11"/>
      <c r="L366" s="11"/>
      <c r="M366" s="10"/>
      <c r="N366" s="11"/>
      <c r="O366" s="11"/>
      <c r="P366" s="61" t="str">
        <f>IF(Q366="SI","ENTREGADO",IF('CONSOLIDADO Y GRAFICAS'!AB366="","",(IF('CONSOLIDADO Y GRAFICAS'!AB366&lt;='CONSOLIDADO Y GRAFICAS'!AC366,"FALTA ENTREGA","PENDIENTE"))))</f>
        <v/>
      </c>
      <c r="Q366" s="55"/>
      <c r="R366" s="48"/>
    </row>
    <row r="367" spans="1:18" ht="30" customHeight="1">
      <c r="A367" s="12"/>
      <c r="B367" s="12"/>
      <c r="C367" s="12"/>
      <c r="D367" s="12"/>
      <c r="E367" s="12"/>
      <c r="F367" s="12"/>
      <c r="G367" s="12"/>
      <c r="H367" s="14"/>
      <c r="I367" s="14"/>
      <c r="J367" s="14"/>
      <c r="K367" s="15"/>
      <c r="L367" s="15"/>
      <c r="M367" s="14"/>
      <c r="N367" s="15"/>
      <c r="O367" s="15"/>
      <c r="P367" s="61" t="str">
        <f>IF(Q367="SI","ENTREGADO",IF('CONSOLIDADO Y GRAFICAS'!AB367="","",(IF('CONSOLIDADO Y GRAFICAS'!AB367&lt;='CONSOLIDADO Y GRAFICAS'!AC367,"FALTA ENTREGA","PENDIENTE"))))</f>
        <v/>
      </c>
      <c r="Q367" s="57"/>
      <c r="R367" s="50"/>
    </row>
    <row r="368" spans="1:18" ht="30" customHeight="1">
      <c r="A368" s="16"/>
      <c r="B368" s="16"/>
      <c r="C368" s="16"/>
      <c r="D368" s="16"/>
      <c r="E368" s="16"/>
      <c r="F368" s="16"/>
      <c r="G368" s="16"/>
      <c r="H368" s="10"/>
      <c r="I368" s="10"/>
      <c r="J368" s="10"/>
      <c r="K368" s="11"/>
      <c r="L368" s="11"/>
      <c r="M368" s="10"/>
      <c r="N368" s="11"/>
      <c r="O368" s="11"/>
      <c r="P368" s="61" t="str">
        <f>IF(Q368="SI","ENTREGADO",IF('CONSOLIDADO Y GRAFICAS'!AB368="","",(IF('CONSOLIDADO Y GRAFICAS'!AB368&lt;='CONSOLIDADO Y GRAFICAS'!AC368,"FALTA ENTREGA","PENDIENTE"))))</f>
        <v/>
      </c>
      <c r="Q368" s="55"/>
      <c r="R368" s="48"/>
    </row>
    <row r="369" spans="1:18" ht="30" customHeight="1">
      <c r="A369" s="12"/>
      <c r="B369" s="12"/>
      <c r="C369" s="12"/>
      <c r="D369" s="12"/>
      <c r="E369" s="12"/>
      <c r="F369" s="12"/>
      <c r="G369" s="12"/>
      <c r="H369" s="14"/>
      <c r="I369" s="14"/>
      <c r="J369" s="14"/>
      <c r="K369" s="15"/>
      <c r="L369" s="15"/>
      <c r="M369" s="14"/>
      <c r="N369" s="15"/>
      <c r="O369" s="15"/>
      <c r="P369" s="61" t="str">
        <f>IF(Q369="SI","ENTREGADO",IF('CONSOLIDADO Y GRAFICAS'!AB369="","",(IF('CONSOLIDADO Y GRAFICAS'!AB369&lt;='CONSOLIDADO Y GRAFICAS'!AC369,"FALTA ENTREGA","PENDIENTE"))))</f>
        <v/>
      </c>
      <c r="Q369" s="57"/>
      <c r="R369" s="50"/>
    </row>
    <row r="370" spans="1:18" ht="30" customHeight="1">
      <c r="A370" s="16"/>
      <c r="B370" s="16"/>
      <c r="C370" s="16"/>
      <c r="D370" s="16"/>
      <c r="E370" s="16"/>
      <c r="F370" s="16"/>
      <c r="G370" s="16"/>
      <c r="H370" s="10"/>
      <c r="I370" s="10"/>
      <c r="J370" s="10"/>
      <c r="K370" s="11"/>
      <c r="L370" s="11"/>
      <c r="M370" s="10"/>
      <c r="N370" s="11"/>
      <c r="O370" s="11"/>
      <c r="P370" s="61" t="str">
        <f>IF(Q370="SI","ENTREGADO",IF('CONSOLIDADO Y GRAFICAS'!AB370="","",(IF('CONSOLIDADO Y GRAFICAS'!AB370&lt;='CONSOLIDADO Y GRAFICAS'!AC370,"FALTA ENTREGA","PENDIENTE"))))</f>
        <v/>
      </c>
      <c r="Q370" s="55"/>
      <c r="R370" s="48"/>
    </row>
    <row r="371" spans="1:18" ht="30" customHeight="1">
      <c r="A371" s="12"/>
      <c r="B371" s="12"/>
      <c r="C371" s="12"/>
      <c r="D371" s="12"/>
      <c r="E371" s="12"/>
      <c r="F371" s="12"/>
      <c r="G371" s="12"/>
      <c r="H371" s="14"/>
      <c r="I371" s="14"/>
      <c r="J371" s="14"/>
      <c r="K371" s="15"/>
      <c r="L371" s="15"/>
      <c r="M371" s="14"/>
      <c r="N371" s="15"/>
      <c r="O371" s="15"/>
      <c r="P371" s="61" t="str">
        <f>IF(Q371="SI","ENTREGADO",IF('CONSOLIDADO Y GRAFICAS'!AB371="","",(IF('CONSOLIDADO Y GRAFICAS'!AB371&lt;='CONSOLIDADO Y GRAFICAS'!AC371,"FALTA ENTREGA","PENDIENTE"))))</f>
        <v/>
      </c>
      <c r="Q371" s="57"/>
      <c r="R371" s="50"/>
    </row>
    <row r="372" spans="1:18" ht="30" customHeight="1">
      <c r="A372" s="16"/>
      <c r="B372" s="16"/>
      <c r="C372" s="16"/>
      <c r="D372" s="16"/>
      <c r="E372" s="16"/>
      <c r="F372" s="16"/>
      <c r="G372" s="16"/>
      <c r="H372" s="10"/>
      <c r="I372" s="10"/>
      <c r="J372" s="10"/>
      <c r="K372" s="11"/>
      <c r="L372" s="11"/>
      <c r="M372" s="10"/>
      <c r="N372" s="11"/>
      <c r="O372" s="11"/>
      <c r="P372" s="61" t="str">
        <f>IF(Q372="SI","ENTREGADO",IF('CONSOLIDADO Y GRAFICAS'!AB372="","",(IF('CONSOLIDADO Y GRAFICAS'!AB372&lt;='CONSOLIDADO Y GRAFICAS'!AC372,"FALTA ENTREGA","PENDIENTE"))))</f>
        <v/>
      </c>
      <c r="Q372" s="55"/>
      <c r="R372" s="48"/>
    </row>
    <row r="373" spans="1:18" ht="30" customHeight="1">
      <c r="A373" s="12"/>
      <c r="B373" s="12"/>
      <c r="C373" s="12"/>
      <c r="D373" s="12"/>
      <c r="E373" s="12"/>
      <c r="F373" s="12"/>
      <c r="G373" s="12"/>
      <c r="H373" s="14"/>
      <c r="I373" s="14"/>
      <c r="J373" s="14"/>
      <c r="K373" s="15"/>
      <c r="L373" s="15"/>
      <c r="M373" s="14"/>
      <c r="N373" s="15"/>
      <c r="O373" s="15"/>
      <c r="P373" s="61" t="str">
        <f>IF(Q373="SI","ENTREGADO",IF('CONSOLIDADO Y GRAFICAS'!AB373="","",(IF('CONSOLIDADO Y GRAFICAS'!AB373&lt;='CONSOLIDADO Y GRAFICAS'!AC373,"FALTA ENTREGA","PENDIENTE"))))</f>
        <v/>
      </c>
      <c r="Q373" s="57"/>
      <c r="R373" s="50"/>
    </row>
    <row r="374" spans="1:18" ht="30" customHeight="1">
      <c r="A374" s="16"/>
      <c r="B374" s="16"/>
      <c r="C374" s="16"/>
      <c r="D374" s="16"/>
      <c r="E374" s="16"/>
      <c r="F374" s="16"/>
      <c r="G374" s="16"/>
      <c r="H374" s="10"/>
      <c r="I374" s="10"/>
      <c r="J374" s="10"/>
      <c r="K374" s="11"/>
      <c r="L374" s="11"/>
      <c r="M374" s="10"/>
      <c r="N374" s="11"/>
      <c r="O374" s="11"/>
      <c r="P374" s="61" t="str">
        <f>IF(Q374="SI","ENTREGADO",IF('CONSOLIDADO Y GRAFICAS'!AB374="","",(IF('CONSOLIDADO Y GRAFICAS'!AB374&lt;='CONSOLIDADO Y GRAFICAS'!AC374,"FALTA ENTREGA","PENDIENTE"))))</f>
        <v/>
      </c>
      <c r="Q374" s="55"/>
      <c r="R374" s="48"/>
    </row>
    <row r="375" spans="1:18" ht="30" customHeight="1">
      <c r="A375" s="12"/>
      <c r="B375" s="12"/>
      <c r="C375" s="12"/>
      <c r="D375" s="12"/>
      <c r="E375" s="12"/>
      <c r="F375" s="12"/>
      <c r="G375" s="12"/>
      <c r="H375" s="14"/>
      <c r="I375" s="14"/>
      <c r="J375" s="14"/>
      <c r="K375" s="15"/>
      <c r="L375" s="15"/>
      <c r="M375" s="14"/>
      <c r="N375" s="15"/>
      <c r="O375" s="15"/>
      <c r="P375" s="61" t="str">
        <f>IF(Q375="SI","ENTREGADO",IF('CONSOLIDADO Y GRAFICAS'!AB375="","",(IF('CONSOLIDADO Y GRAFICAS'!AB375&lt;='CONSOLIDADO Y GRAFICAS'!AC375,"FALTA ENTREGA","PENDIENTE"))))</f>
        <v/>
      </c>
      <c r="Q375" s="57"/>
      <c r="R375" s="50"/>
    </row>
    <row r="376" spans="1:18" ht="30" customHeight="1">
      <c r="A376" s="16"/>
      <c r="B376" s="16"/>
      <c r="C376" s="16"/>
      <c r="D376" s="16"/>
      <c r="E376" s="16"/>
      <c r="F376" s="16"/>
      <c r="G376" s="16"/>
      <c r="H376" s="10"/>
      <c r="I376" s="10"/>
      <c r="J376" s="10"/>
      <c r="K376" s="11"/>
      <c r="L376" s="11"/>
      <c r="M376" s="10"/>
      <c r="N376" s="11"/>
      <c r="O376" s="11"/>
      <c r="P376" s="61" t="str">
        <f>IF(Q376="SI","ENTREGADO",IF('CONSOLIDADO Y GRAFICAS'!AB376="","",(IF('CONSOLIDADO Y GRAFICAS'!AB376&lt;='CONSOLIDADO Y GRAFICAS'!AC376,"FALTA ENTREGA","PENDIENTE"))))</f>
        <v/>
      </c>
      <c r="Q376" s="55"/>
      <c r="R376" s="48"/>
    </row>
    <row r="377" spans="1:18" ht="30" customHeight="1">
      <c r="A377" s="12"/>
      <c r="B377" s="12"/>
      <c r="C377" s="12"/>
      <c r="D377" s="12"/>
      <c r="E377" s="12"/>
      <c r="F377" s="12"/>
      <c r="G377" s="12"/>
      <c r="H377" s="14"/>
      <c r="I377" s="14"/>
      <c r="J377" s="14"/>
      <c r="K377" s="15"/>
      <c r="L377" s="15"/>
      <c r="M377" s="14"/>
      <c r="N377" s="15"/>
      <c r="O377" s="15"/>
      <c r="P377" s="61" t="str">
        <f>IF(Q377="SI","ENTREGADO",IF('CONSOLIDADO Y GRAFICAS'!AB377="","",(IF('CONSOLIDADO Y GRAFICAS'!AB377&lt;='CONSOLIDADO Y GRAFICAS'!AC377,"FALTA ENTREGA","PENDIENTE"))))</f>
        <v/>
      </c>
      <c r="Q377" s="57"/>
      <c r="R377" s="50"/>
    </row>
    <row r="378" spans="1:18" ht="30" customHeight="1">
      <c r="A378" s="16"/>
      <c r="B378" s="16"/>
      <c r="C378" s="16"/>
      <c r="D378" s="16"/>
      <c r="E378" s="16"/>
      <c r="F378" s="16"/>
      <c r="G378" s="16"/>
      <c r="H378" s="10"/>
      <c r="I378" s="10"/>
      <c r="J378" s="10"/>
      <c r="K378" s="11"/>
      <c r="L378" s="11"/>
      <c r="M378" s="10"/>
      <c r="N378" s="11"/>
      <c r="O378" s="11"/>
      <c r="P378" s="61" t="str">
        <f>IF(Q378="SI","ENTREGADO",IF('CONSOLIDADO Y GRAFICAS'!AB378="","",(IF('CONSOLIDADO Y GRAFICAS'!AB378&lt;='CONSOLIDADO Y GRAFICAS'!AC378,"FALTA ENTREGA","PENDIENTE"))))</f>
        <v/>
      </c>
      <c r="Q378" s="55"/>
      <c r="R378" s="48"/>
    </row>
    <row r="379" spans="1:18" ht="30" customHeight="1">
      <c r="A379" s="12"/>
      <c r="B379" s="12"/>
      <c r="C379" s="12"/>
      <c r="D379" s="12"/>
      <c r="E379" s="12"/>
      <c r="F379" s="12"/>
      <c r="G379" s="12"/>
      <c r="H379" s="14"/>
      <c r="I379" s="14"/>
      <c r="J379" s="14"/>
      <c r="K379" s="15"/>
      <c r="L379" s="15"/>
      <c r="M379" s="14"/>
      <c r="N379" s="15"/>
      <c r="O379" s="15"/>
      <c r="P379" s="61" t="str">
        <f>IF(Q379="SI","ENTREGADO",IF('CONSOLIDADO Y GRAFICAS'!AB379="","",(IF('CONSOLIDADO Y GRAFICAS'!AB379&lt;='CONSOLIDADO Y GRAFICAS'!AC379,"FALTA ENTREGA","PENDIENTE"))))</f>
        <v/>
      </c>
      <c r="Q379" s="57"/>
      <c r="R379" s="50"/>
    </row>
    <row r="380" spans="1:18" ht="30" customHeight="1">
      <c r="A380" s="16"/>
      <c r="B380" s="16"/>
      <c r="C380" s="16"/>
      <c r="D380" s="16"/>
      <c r="E380" s="16"/>
      <c r="F380" s="16"/>
      <c r="G380" s="16"/>
      <c r="H380" s="10"/>
      <c r="I380" s="10"/>
      <c r="J380" s="10"/>
      <c r="K380" s="11"/>
      <c r="L380" s="11"/>
      <c r="M380" s="10"/>
      <c r="N380" s="11"/>
      <c r="O380" s="11"/>
      <c r="P380" s="61" t="str">
        <f>IF(Q380="SI","ENTREGADO",IF('CONSOLIDADO Y GRAFICAS'!AB380="","",(IF('CONSOLIDADO Y GRAFICAS'!AB380&lt;='CONSOLIDADO Y GRAFICAS'!AC380,"FALTA ENTREGA","PENDIENTE"))))</f>
        <v/>
      </c>
      <c r="Q380" s="55"/>
      <c r="R380" s="48"/>
    </row>
    <row r="381" spans="1:18" ht="30" customHeight="1">
      <c r="A381" s="12"/>
      <c r="B381" s="12"/>
      <c r="C381" s="12"/>
      <c r="D381" s="12"/>
      <c r="E381" s="12"/>
      <c r="F381" s="12"/>
      <c r="G381" s="12"/>
      <c r="H381" s="14"/>
      <c r="I381" s="14"/>
      <c r="J381" s="14"/>
      <c r="K381" s="15"/>
      <c r="L381" s="15"/>
      <c r="M381" s="14"/>
      <c r="N381" s="15"/>
      <c r="O381" s="15"/>
      <c r="P381" s="61" t="str">
        <f>IF(Q381="SI","ENTREGADO",IF('CONSOLIDADO Y GRAFICAS'!AB381="","",(IF('CONSOLIDADO Y GRAFICAS'!AB381&lt;='CONSOLIDADO Y GRAFICAS'!AC381,"FALTA ENTREGA","PENDIENTE"))))</f>
        <v/>
      </c>
      <c r="Q381" s="57"/>
      <c r="R381" s="50"/>
    </row>
    <row r="382" spans="1:18" ht="30" customHeight="1">
      <c r="A382" s="16"/>
      <c r="B382" s="16"/>
      <c r="C382" s="16"/>
      <c r="D382" s="16"/>
      <c r="E382" s="16"/>
      <c r="F382" s="16"/>
      <c r="G382" s="16"/>
      <c r="H382" s="10"/>
      <c r="I382" s="10"/>
      <c r="J382" s="10"/>
      <c r="K382" s="11"/>
      <c r="L382" s="11"/>
      <c r="M382" s="10"/>
      <c r="N382" s="11"/>
      <c r="O382" s="11"/>
      <c r="P382" s="61" t="str">
        <f>IF(Q382="SI","ENTREGADO",IF('CONSOLIDADO Y GRAFICAS'!AB382="","",(IF('CONSOLIDADO Y GRAFICAS'!AB382&lt;='CONSOLIDADO Y GRAFICAS'!AC382,"FALTA ENTREGA","PENDIENTE"))))</f>
        <v/>
      </c>
      <c r="Q382" s="55"/>
      <c r="R382" s="48"/>
    </row>
    <row r="383" spans="1:18" ht="30" customHeight="1">
      <c r="A383" s="12"/>
      <c r="B383" s="12"/>
      <c r="C383" s="12"/>
      <c r="D383" s="12"/>
      <c r="E383" s="12"/>
      <c r="F383" s="12"/>
      <c r="G383" s="12"/>
      <c r="H383" s="14"/>
      <c r="I383" s="14"/>
      <c r="J383" s="14"/>
      <c r="K383" s="15"/>
      <c r="L383" s="15"/>
      <c r="M383" s="14"/>
      <c r="N383" s="15"/>
      <c r="O383" s="15"/>
      <c r="P383" s="61" t="str">
        <f>IF(Q383="SI","ENTREGADO",IF('CONSOLIDADO Y GRAFICAS'!AB383="","",(IF('CONSOLIDADO Y GRAFICAS'!AB383&lt;='CONSOLIDADO Y GRAFICAS'!AC383,"FALTA ENTREGA","PENDIENTE"))))</f>
        <v/>
      </c>
      <c r="Q383" s="57"/>
      <c r="R383" s="50"/>
    </row>
    <row r="384" spans="1:18" ht="30" customHeight="1">
      <c r="A384" s="16"/>
      <c r="B384" s="16"/>
      <c r="C384" s="16"/>
      <c r="D384" s="16"/>
      <c r="E384" s="16"/>
      <c r="F384" s="16"/>
      <c r="G384" s="16"/>
      <c r="H384" s="10"/>
      <c r="I384" s="10"/>
      <c r="J384" s="10"/>
      <c r="K384" s="11"/>
      <c r="L384" s="11"/>
      <c r="M384" s="10"/>
      <c r="N384" s="11"/>
      <c r="O384" s="11"/>
      <c r="P384" s="61" t="str">
        <f>IF(Q384="SI","ENTREGADO",IF('CONSOLIDADO Y GRAFICAS'!AB384="","",(IF('CONSOLIDADO Y GRAFICAS'!AB384&lt;='CONSOLIDADO Y GRAFICAS'!AC384,"FALTA ENTREGA","PENDIENTE"))))</f>
        <v/>
      </c>
      <c r="Q384" s="55"/>
      <c r="R384" s="48"/>
    </row>
    <row r="385" spans="1:18" ht="30" customHeight="1">
      <c r="A385" s="12"/>
      <c r="B385" s="12"/>
      <c r="C385" s="12"/>
      <c r="D385" s="12"/>
      <c r="E385" s="12"/>
      <c r="F385" s="12"/>
      <c r="G385" s="12"/>
      <c r="H385" s="14"/>
      <c r="I385" s="14"/>
      <c r="J385" s="14"/>
      <c r="K385" s="15"/>
      <c r="L385" s="15"/>
      <c r="M385" s="14"/>
      <c r="N385" s="15"/>
      <c r="O385" s="15"/>
      <c r="P385" s="61" t="str">
        <f>IF(Q385="SI","ENTREGADO",IF('CONSOLIDADO Y GRAFICAS'!AB385="","",(IF('CONSOLIDADO Y GRAFICAS'!AB385&lt;='CONSOLIDADO Y GRAFICAS'!AC385,"FALTA ENTREGA","PENDIENTE"))))</f>
        <v/>
      </c>
      <c r="Q385" s="57"/>
      <c r="R385" s="50"/>
    </row>
    <row r="386" spans="1:18" ht="30" customHeight="1">
      <c r="A386" s="16"/>
      <c r="B386" s="16"/>
      <c r="C386" s="16"/>
      <c r="D386" s="16"/>
      <c r="E386" s="16"/>
      <c r="F386" s="16"/>
      <c r="G386" s="16"/>
      <c r="H386" s="10"/>
      <c r="I386" s="10"/>
      <c r="J386" s="10"/>
      <c r="K386" s="11"/>
      <c r="L386" s="11"/>
      <c r="M386" s="10"/>
      <c r="N386" s="11"/>
      <c r="O386" s="11"/>
      <c r="P386" s="61" t="str">
        <f>IF(Q386="SI","ENTREGADO",IF('CONSOLIDADO Y GRAFICAS'!AB386="","",(IF('CONSOLIDADO Y GRAFICAS'!AB386&lt;='CONSOLIDADO Y GRAFICAS'!AC386,"FALTA ENTREGA","PENDIENTE"))))</f>
        <v/>
      </c>
      <c r="Q386" s="55"/>
      <c r="R386" s="48"/>
    </row>
    <row r="387" spans="1:18" ht="30" customHeight="1">
      <c r="A387" s="12"/>
      <c r="B387" s="12"/>
      <c r="C387" s="12"/>
      <c r="D387" s="12"/>
      <c r="E387" s="12"/>
      <c r="F387" s="12"/>
      <c r="G387" s="12"/>
      <c r="H387" s="14"/>
      <c r="I387" s="14"/>
      <c r="J387" s="14"/>
      <c r="K387" s="15"/>
      <c r="L387" s="15"/>
      <c r="M387" s="14"/>
      <c r="N387" s="15"/>
      <c r="O387" s="15"/>
      <c r="P387" s="61" t="str">
        <f>IF(Q387="SI","ENTREGADO",IF('CONSOLIDADO Y GRAFICAS'!AB387="","",(IF('CONSOLIDADO Y GRAFICAS'!AB387&lt;='CONSOLIDADO Y GRAFICAS'!AC387,"FALTA ENTREGA","PENDIENTE"))))</f>
        <v/>
      </c>
      <c r="Q387" s="57"/>
      <c r="R387" s="50"/>
    </row>
    <row r="388" spans="1:18" ht="30" customHeight="1">
      <c r="A388" s="16"/>
      <c r="B388" s="16"/>
      <c r="C388" s="16"/>
      <c r="D388" s="16"/>
      <c r="E388" s="16"/>
      <c r="F388" s="16"/>
      <c r="G388" s="16"/>
      <c r="H388" s="10"/>
      <c r="I388" s="10"/>
      <c r="J388" s="10"/>
      <c r="K388" s="11"/>
      <c r="L388" s="11"/>
      <c r="M388" s="10"/>
      <c r="N388" s="11"/>
      <c r="O388" s="11"/>
      <c r="P388" s="61" t="str">
        <f>IF(Q388="SI","ENTREGADO",IF('CONSOLIDADO Y GRAFICAS'!AB388="","",(IF('CONSOLIDADO Y GRAFICAS'!AB388&lt;='CONSOLIDADO Y GRAFICAS'!AC388,"FALTA ENTREGA","PENDIENTE"))))</f>
        <v/>
      </c>
      <c r="Q388" s="55"/>
      <c r="R388" s="48"/>
    </row>
    <row r="389" spans="1:18" ht="30" customHeight="1">
      <c r="A389" s="12"/>
      <c r="B389" s="12"/>
      <c r="C389" s="12"/>
      <c r="D389" s="12"/>
      <c r="E389" s="12"/>
      <c r="F389" s="12"/>
      <c r="G389" s="12"/>
      <c r="H389" s="14"/>
      <c r="I389" s="14"/>
      <c r="J389" s="14"/>
      <c r="K389" s="15"/>
      <c r="L389" s="15"/>
      <c r="M389" s="14"/>
      <c r="N389" s="15"/>
      <c r="O389" s="15"/>
      <c r="P389" s="61" t="str">
        <f>IF(Q389="SI","ENTREGADO",IF('CONSOLIDADO Y GRAFICAS'!AB389="","",(IF('CONSOLIDADO Y GRAFICAS'!AB389&lt;='CONSOLIDADO Y GRAFICAS'!AC389,"FALTA ENTREGA","PENDIENTE"))))</f>
        <v/>
      </c>
      <c r="Q389" s="57"/>
      <c r="R389" s="50"/>
    </row>
    <row r="390" spans="1:18" ht="30" customHeight="1">
      <c r="A390" s="16"/>
      <c r="B390" s="16"/>
      <c r="C390" s="16"/>
      <c r="D390" s="16"/>
      <c r="E390" s="16"/>
      <c r="F390" s="16"/>
      <c r="G390" s="16"/>
      <c r="H390" s="10"/>
      <c r="I390" s="10"/>
      <c r="J390" s="10"/>
      <c r="K390" s="11"/>
      <c r="L390" s="11"/>
      <c r="M390" s="10"/>
      <c r="N390" s="11"/>
      <c r="O390" s="11"/>
      <c r="P390" s="61" t="str">
        <f>IF(Q390="SI","ENTREGADO",IF('CONSOLIDADO Y GRAFICAS'!AB390="","",(IF('CONSOLIDADO Y GRAFICAS'!AB390&lt;='CONSOLIDADO Y GRAFICAS'!AC390,"FALTA ENTREGA","PENDIENTE"))))</f>
        <v/>
      </c>
      <c r="Q390" s="55"/>
      <c r="R390" s="48"/>
    </row>
    <row r="391" spans="1:18" ht="30" customHeight="1">
      <c r="A391" s="12"/>
      <c r="B391" s="12"/>
      <c r="C391" s="12"/>
      <c r="D391" s="12"/>
      <c r="E391" s="12"/>
      <c r="F391" s="12"/>
      <c r="G391" s="12"/>
      <c r="H391" s="14"/>
      <c r="I391" s="14"/>
      <c r="J391" s="14"/>
      <c r="K391" s="15"/>
      <c r="L391" s="15"/>
      <c r="M391" s="14"/>
      <c r="N391" s="15"/>
      <c r="O391" s="15"/>
      <c r="P391" s="61" t="str">
        <f>IF(Q391="SI","ENTREGADO",IF('CONSOLIDADO Y GRAFICAS'!AB391="","",(IF('CONSOLIDADO Y GRAFICAS'!AB391&lt;='CONSOLIDADO Y GRAFICAS'!AC391,"FALTA ENTREGA","PENDIENTE"))))</f>
        <v/>
      </c>
      <c r="Q391" s="57"/>
      <c r="R391" s="50"/>
    </row>
    <row r="392" spans="1:18" ht="30" customHeight="1">
      <c r="A392" s="16"/>
      <c r="B392" s="16"/>
      <c r="C392" s="16"/>
      <c r="D392" s="16"/>
      <c r="E392" s="16"/>
      <c r="F392" s="16"/>
      <c r="G392" s="16"/>
      <c r="H392" s="10"/>
      <c r="I392" s="10"/>
      <c r="J392" s="10"/>
      <c r="K392" s="11"/>
      <c r="L392" s="11"/>
      <c r="M392" s="10"/>
      <c r="N392" s="11"/>
      <c r="O392" s="11"/>
      <c r="P392" s="61" t="str">
        <f>IF(Q392="SI","ENTREGADO",IF('CONSOLIDADO Y GRAFICAS'!AB392="","",(IF('CONSOLIDADO Y GRAFICAS'!AB392&lt;='CONSOLIDADO Y GRAFICAS'!AC392,"FALTA ENTREGA","PENDIENTE"))))</f>
        <v/>
      </c>
      <c r="Q392" s="55"/>
      <c r="R392" s="48"/>
    </row>
    <row r="393" spans="1:18" ht="30" customHeight="1">
      <c r="A393" s="12"/>
      <c r="B393" s="12"/>
      <c r="C393" s="12"/>
      <c r="D393" s="12"/>
      <c r="E393" s="12"/>
      <c r="F393" s="12"/>
      <c r="G393" s="12"/>
      <c r="H393" s="14"/>
      <c r="I393" s="14"/>
      <c r="J393" s="14"/>
      <c r="K393" s="15"/>
      <c r="L393" s="15"/>
      <c r="M393" s="14"/>
      <c r="N393" s="15"/>
      <c r="O393" s="15"/>
      <c r="P393" s="61" t="str">
        <f>IF(Q393="SI","ENTREGADO",IF('CONSOLIDADO Y GRAFICAS'!AB393="","",(IF('CONSOLIDADO Y GRAFICAS'!AB393&lt;='CONSOLIDADO Y GRAFICAS'!AC393,"FALTA ENTREGA","PENDIENTE"))))</f>
        <v/>
      </c>
      <c r="Q393" s="57"/>
      <c r="R393" s="50"/>
    </row>
    <row r="394" spans="1:18" ht="30" customHeight="1">
      <c r="A394" s="16"/>
      <c r="B394" s="16"/>
      <c r="C394" s="16"/>
      <c r="D394" s="16"/>
      <c r="E394" s="16"/>
      <c r="F394" s="16"/>
      <c r="G394" s="16"/>
      <c r="H394" s="10"/>
      <c r="I394" s="10"/>
      <c r="J394" s="10"/>
      <c r="K394" s="11"/>
      <c r="L394" s="11"/>
      <c r="M394" s="10"/>
      <c r="N394" s="11"/>
      <c r="O394" s="11"/>
      <c r="P394" s="61" t="str">
        <f>IF(Q394="SI","ENTREGADO",IF('CONSOLIDADO Y GRAFICAS'!AB394="","",(IF('CONSOLIDADO Y GRAFICAS'!AB394&lt;='CONSOLIDADO Y GRAFICAS'!AC394,"FALTA ENTREGA","PENDIENTE"))))</f>
        <v/>
      </c>
      <c r="Q394" s="55"/>
      <c r="R394" s="48"/>
    </row>
    <row r="395" spans="1:18" ht="30" customHeight="1">
      <c r="A395" s="12"/>
      <c r="B395" s="12"/>
      <c r="C395" s="12"/>
      <c r="D395" s="12"/>
      <c r="E395" s="12"/>
      <c r="F395" s="12"/>
      <c r="G395" s="12"/>
      <c r="H395" s="14"/>
      <c r="I395" s="14"/>
      <c r="J395" s="14"/>
      <c r="K395" s="15"/>
      <c r="L395" s="15"/>
      <c r="M395" s="14"/>
      <c r="N395" s="15"/>
      <c r="O395" s="15"/>
      <c r="P395" s="61" t="str">
        <f>IF(Q395="SI","ENTREGADO",IF('CONSOLIDADO Y GRAFICAS'!AB395="","",(IF('CONSOLIDADO Y GRAFICAS'!AB395&lt;='CONSOLIDADO Y GRAFICAS'!AC395,"FALTA ENTREGA","PENDIENTE"))))</f>
        <v/>
      </c>
      <c r="Q395" s="57"/>
      <c r="R395" s="50"/>
    </row>
    <row r="396" spans="1:18" ht="30" customHeight="1">
      <c r="A396" s="16"/>
      <c r="B396" s="16"/>
      <c r="C396" s="16"/>
      <c r="D396" s="16"/>
      <c r="E396" s="16"/>
      <c r="F396" s="16"/>
      <c r="G396" s="16"/>
      <c r="H396" s="10"/>
      <c r="I396" s="10"/>
      <c r="J396" s="10"/>
      <c r="K396" s="11"/>
      <c r="L396" s="11"/>
      <c r="M396" s="10"/>
      <c r="N396" s="11"/>
      <c r="O396" s="11"/>
      <c r="P396" s="61" t="str">
        <f>IF(Q396="SI","ENTREGADO",IF('CONSOLIDADO Y GRAFICAS'!AB396="","",(IF('CONSOLIDADO Y GRAFICAS'!AB396&lt;='CONSOLIDADO Y GRAFICAS'!AC396,"FALTA ENTREGA","PENDIENTE"))))</f>
        <v/>
      </c>
      <c r="Q396" s="55"/>
      <c r="R396" s="48"/>
    </row>
    <row r="397" spans="1:18" ht="30" customHeight="1">
      <c r="A397" s="12"/>
      <c r="B397" s="12"/>
      <c r="C397" s="12"/>
      <c r="D397" s="12"/>
      <c r="E397" s="12"/>
      <c r="F397" s="12"/>
      <c r="G397" s="12"/>
      <c r="H397" s="14"/>
      <c r="I397" s="14"/>
      <c r="J397" s="14"/>
      <c r="K397" s="15"/>
      <c r="L397" s="15"/>
      <c r="M397" s="14"/>
      <c r="N397" s="15"/>
      <c r="O397" s="15"/>
      <c r="P397" s="61" t="str">
        <f>IF(Q397="SI","ENTREGADO",IF('CONSOLIDADO Y GRAFICAS'!AB397="","",(IF('CONSOLIDADO Y GRAFICAS'!AB397&lt;='CONSOLIDADO Y GRAFICAS'!AC397,"FALTA ENTREGA","PENDIENTE"))))</f>
        <v/>
      </c>
      <c r="Q397" s="57"/>
      <c r="R397" s="50"/>
    </row>
    <row r="398" spans="1:18" ht="30" customHeight="1">
      <c r="A398" s="16"/>
      <c r="B398" s="16"/>
      <c r="C398" s="16"/>
      <c r="D398" s="16"/>
      <c r="E398" s="16"/>
      <c r="F398" s="16"/>
      <c r="G398" s="16"/>
      <c r="H398" s="10"/>
      <c r="I398" s="10"/>
      <c r="J398" s="10"/>
      <c r="K398" s="11"/>
      <c r="L398" s="11"/>
      <c r="M398" s="10"/>
      <c r="N398" s="11"/>
      <c r="O398" s="11"/>
      <c r="P398" s="61" t="str">
        <f>IF(Q398="SI","ENTREGADO",IF('CONSOLIDADO Y GRAFICAS'!AB398="","",(IF('CONSOLIDADO Y GRAFICAS'!AB398&lt;='CONSOLIDADO Y GRAFICAS'!AC398,"FALTA ENTREGA","PENDIENTE"))))</f>
        <v/>
      </c>
      <c r="Q398" s="55"/>
      <c r="R398" s="48"/>
    </row>
    <row r="399" spans="1:18" ht="30" customHeight="1">
      <c r="A399" s="12"/>
      <c r="B399" s="12"/>
      <c r="C399" s="12"/>
      <c r="D399" s="12"/>
      <c r="E399" s="12"/>
      <c r="F399" s="12"/>
      <c r="G399" s="12"/>
      <c r="H399" s="14"/>
      <c r="I399" s="14"/>
      <c r="J399" s="14"/>
      <c r="K399" s="15"/>
      <c r="L399" s="15"/>
      <c r="M399" s="14"/>
      <c r="N399" s="15"/>
      <c r="O399" s="15"/>
      <c r="P399" s="61" t="str">
        <f>IF(Q399="SI","ENTREGADO",IF('CONSOLIDADO Y GRAFICAS'!AB399="","",(IF('CONSOLIDADO Y GRAFICAS'!AB399&lt;='CONSOLIDADO Y GRAFICAS'!AC399,"FALTA ENTREGA","PENDIENTE"))))</f>
        <v/>
      </c>
      <c r="Q399" s="57"/>
      <c r="R399" s="50"/>
    </row>
    <row r="400" spans="1:18" ht="30" customHeight="1">
      <c r="A400" s="16"/>
      <c r="B400" s="16"/>
      <c r="C400" s="16"/>
      <c r="D400" s="16"/>
      <c r="E400" s="16"/>
      <c r="F400" s="16"/>
      <c r="G400" s="16"/>
      <c r="H400" s="10"/>
      <c r="I400" s="10"/>
      <c r="J400" s="10"/>
      <c r="K400" s="11"/>
      <c r="L400" s="11"/>
      <c r="M400" s="10"/>
      <c r="N400" s="11"/>
      <c r="O400" s="11"/>
      <c r="P400" s="61" t="str">
        <f>IF(Q400="SI","ENTREGADO",IF('CONSOLIDADO Y GRAFICAS'!AB400="","",(IF('CONSOLIDADO Y GRAFICAS'!AB400&lt;='CONSOLIDADO Y GRAFICAS'!AC400,"FALTA ENTREGA","PENDIENTE"))))</f>
        <v/>
      </c>
      <c r="Q400" s="55"/>
      <c r="R400" s="48"/>
    </row>
    <row r="401" spans="1:18" ht="30" customHeight="1">
      <c r="A401" s="12"/>
      <c r="B401" s="12"/>
      <c r="C401" s="12"/>
      <c r="D401" s="12"/>
      <c r="E401" s="12"/>
      <c r="F401" s="12"/>
      <c r="G401" s="12"/>
      <c r="H401" s="14"/>
      <c r="I401" s="14"/>
      <c r="J401" s="14"/>
      <c r="K401" s="15"/>
      <c r="L401" s="15"/>
      <c r="M401" s="14"/>
      <c r="N401" s="15"/>
      <c r="O401" s="15"/>
      <c r="P401" s="61" t="str">
        <f>IF(Q401="SI","ENTREGADO",IF('CONSOLIDADO Y GRAFICAS'!AB401="","",(IF('CONSOLIDADO Y GRAFICAS'!AB401&lt;='CONSOLIDADO Y GRAFICAS'!AC401,"FALTA ENTREGA","PENDIENTE"))))</f>
        <v/>
      </c>
      <c r="Q401" s="57"/>
      <c r="R401" s="50"/>
    </row>
    <row r="402" spans="1:18" ht="30" customHeight="1">
      <c r="A402" s="16"/>
      <c r="B402" s="16"/>
      <c r="C402" s="16"/>
      <c r="D402" s="16"/>
      <c r="E402" s="16"/>
      <c r="F402" s="16"/>
      <c r="G402" s="16"/>
      <c r="H402" s="10"/>
      <c r="I402" s="10"/>
      <c r="J402" s="10"/>
      <c r="K402" s="11"/>
      <c r="L402" s="11"/>
      <c r="M402" s="10"/>
      <c r="N402" s="11"/>
      <c r="O402" s="11"/>
      <c r="P402" s="61" t="str">
        <f>IF(Q402="SI","ENTREGADO",IF('CONSOLIDADO Y GRAFICAS'!AB402="","",(IF('CONSOLIDADO Y GRAFICAS'!AB402&lt;='CONSOLIDADO Y GRAFICAS'!AC402,"FALTA ENTREGA","PENDIENTE"))))</f>
        <v/>
      </c>
      <c r="Q402" s="55"/>
      <c r="R402" s="48"/>
    </row>
    <row r="403" spans="1:18" ht="30" customHeight="1">
      <c r="A403" s="12"/>
      <c r="B403" s="12"/>
      <c r="C403" s="12"/>
      <c r="D403" s="12"/>
      <c r="E403" s="12"/>
      <c r="F403" s="12"/>
      <c r="G403" s="12"/>
      <c r="H403" s="14"/>
      <c r="I403" s="14"/>
      <c r="J403" s="14"/>
      <c r="K403" s="15"/>
      <c r="L403" s="15"/>
      <c r="M403" s="14"/>
      <c r="N403" s="15"/>
      <c r="O403" s="15"/>
      <c r="P403" s="61" t="str">
        <f>IF(Q403="SI","ENTREGADO",IF('CONSOLIDADO Y GRAFICAS'!AB403="","",(IF('CONSOLIDADO Y GRAFICAS'!AB403&lt;='CONSOLIDADO Y GRAFICAS'!AC403,"FALTA ENTREGA","PENDIENTE"))))</f>
        <v/>
      </c>
      <c r="Q403" s="57"/>
      <c r="R403" s="50"/>
    </row>
    <row r="404" spans="1:18" ht="30" customHeight="1">
      <c r="A404" s="16"/>
      <c r="B404" s="16"/>
      <c r="C404" s="16"/>
      <c r="D404" s="16"/>
      <c r="E404" s="16"/>
      <c r="F404" s="16"/>
      <c r="G404" s="16"/>
      <c r="H404" s="10"/>
      <c r="I404" s="10"/>
      <c r="J404" s="10"/>
      <c r="K404" s="11"/>
      <c r="L404" s="11"/>
      <c r="M404" s="10"/>
      <c r="N404" s="11"/>
      <c r="O404" s="11"/>
      <c r="P404" s="61" t="str">
        <f>IF(Q404="SI","ENTREGADO",IF('CONSOLIDADO Y GRAFICAS'!AB404="","",(IF('CONSOLIDADO Y GRAFICAS'!AB404&lt;='CONSOLIDADO Y GRAFICAS'!AC404,"FALTA ENTREGA","PENDIENTE"))))</f>
        <v/>
      </c>
      <c r="Q404" s="55"/>
      <c r="R404" s="48"/>
    </row>
    <row r="405" spans="1:18" ht="30" customHeight="1">
      <c r="A405" s="12"/>
      <c r="B405" s="12"/>
      <c r="C405" s="12"/>
      <c r="D405" s="12"/>
      <c r="E405" s="12"/>
      <c r="F405" s="12"/>
      <c r="G405" s="12"/>
      <c r="H405" s="14"/>
      <c r="I405" s="14"/>
      <c r="J405" s="14"/>
      <c r="K405" s="15"/>
      <c r="L405" s="15"/>
      <c r="M405" s="14"/>
      <c r="N405" s="15"/>
      <c r="O405" s="15"/>
      <c r="P405" s="61" t="str">
        <f>IF(Q405="SI","ENTREGADO",IF('CONSOLIDADO Y GRAFICAS'!AB405="","",(IF('CONSOLIDADO Y GRAFICAS'!AB405&lt;='CONSOLIDADO Y GRAFICAS'!AC405,"FALTA ENTREGA","PENDIENTE"))))</f>
        <v/>
      </c>
      <c r="Q405" s="57"/>
      <c r="R405" s="50"/>
    </row>
    <row r="406" spans="1:18" ht="30" customHeight="1">
      <c r="A406" s="16"/>
      <c r="B406" s="16"/>
      <c r="C406" s="16"/>
      <c r="D406" s="16"/>
      <c r="E406" s="16"/>
      <c r="F406" s="16"/>
      <c r="G406" s="16"/>
      <c r="H406" s="10"/>
      <c r="I406" s="10"/>
      <c r="J406" s="10"/>
      <c r="K406" s="11"/>
      <c r="L406" s="11"/>
      <c r="M406" s="10"/>
      <c r="N406" s="11"/>
      <c r="O406" s="11"/>
      <c r="P406" s="61" t="str">
        <f>IF(Q406="SI","ENTREGADO",IF('CONSOLIDADO Y GRAFICAS'!AB406="","",(IF('CONSOLIDADO Y GRAFICAS'!AB406&lt;='CONSOLIDADO Y GRAFICAS'!AC406,"FALTA ENTREGA","PENDIENTE"))))</f>
        <v/>
      </c>
      <c r="Q406" s="55"/>
      <c r="R406" s="48"/>
    </row>
    <row r="407" spans="1:18" ht="30" customHeight="1">
      <c r="A407" s="12"/>
      <c r="B407" s="12"/>
      <c r="C407" s="12"/>
      <c r="D407" s="12"/>
      <c r="E407" s="12"/>
      <c r="F407" s="12"/>
      <c r="G407" s="12"/>
      <c r="H407" s="14"/>
      <c r="I407" s="14"/>
      <c r="J407" s="14"/>
      <c r="K407" s="15"/>
      <c r="L407" s="15"/>
      <c r="M407" s="14"/>
      <c r="N407" s="15"/>
      <c r="O407" s="15"/>
      <c r="P407" s="61" t="str">
        <f>IF(Q407="SI","ENTREGADO",IF('CONSOLIDADO Y GRAFICAS'!AB407="","",(IF('CONSOLIDADO Y GRAFICAS'!AB407&lt;='CONSOLIDADO Y GRAFICAS'!AC407,"FALTA ENTREGA","PENDIENTE"))))</f>
        <v/>
      </c>
      <c r="Q407" s="57"/>
      <c r="R407" s="50"/>
    </row>
    <row r="408" spans="1:18" ht="30" customHeight="1">
      <c r="A408" s="16"/>
      <c r="B408" s="16"/>
      <c r="C408" s="16"/>
      <c r="D408" s="16"/>
      <c r="E408" s="16"/>
      <c r="F408" s="16"/>
      <c r="G408" s="16"/>
      <c r="H408" s="10"/>
      <c r="I408" s="10"/>
      <c r="J408" s="10"/>
      <c r="K408" s="11"/>
      <c r="L408" s="11"/>
      <c r="M408" s="10"/>
      <c r="N408" s="11"/>
      <c r="O408" s="11"/>
      <c r="P408" s="61" t="str">
        <f>IF(Q408="SI","ENTREGADO",IF('CONSOLIDADO Y GRAFICAS'!AB408="","",(IF('CONSOLIDADO Y GRAFICAS'!AB408&lt;='CONSOLIDADO Y GRAFICAS'!AC408,"FALTA ENTREGA","PENDIENTE"))))</f>
        <v/>
      </c>
      <c r="Q408" s="55"/>
      <c r="R408" s="48"/>
    </row>
    <row r="409" spans="1:18" ht="30" customHeight="1">
      <c r="A409" s="12"/>
      <c r="B409" s="12"/>
      <c r="C409" s="12"/>
      <c r="D409" s="12"/>
      <c r="E409" s="12"/>
      <c r="F409" s="12"/>
      <c r="G409" s="12"/>
      <c r="H409" s="14"/>
      <c r="I409" s="14"/>
      <c r="J409" s="14"/>
      <c r="K409" s="15"/>
      <c r="L409" s="15"/>
      <c r="M409" s="14"/>
      <c r="N409" s="15"/>
      <c r="O409" s="15"/>
      <c r="P409" s="61" t="str">
        <f>IF(Q409="SI","ENTREGADO",IF('CONSOLIDADO Y GRAFICAS'!AB409="","",(IF('CONSOLIDADO Y GRAFICAS'!AB409&lt;='CONSOLIDADO Y GRAFICAS'!AC409,"FALTA ENTREGA","PENDIENTE"))))</f>
        <v/>
      </c>
      <c r="Q409" s="57"/>
      <c r="R409" s="50"/>
    </row>
    <row r="410" spans="1:18" ht="30" customHeight="1">
      <c r="A410" s="16"/>
      <c r="B410" s="16"/>
      <c r="C410" s="16"/>
      <c r="D410" s="16"/>
      <c r="E410" s="16"/>
      <c r="F410" s="16"/>
      <c r="G410" s="16"/>
      <c r="H410" s="10"/>
      <c r="I410" s="10"/>
      <c r="J410" s="10"/>
      <c r="K410" s="11"/>
      <c r="L410" s="11"/>
      <c r="M410" s="10"/>
      <c r="N410" s="11"/>
      <c r="O410" s="11"/>
      <c r="P410" s="61" t="str">
        <f>IF(Q410="SI","ENTREGADO",IF('CONSOLIDADO Y GRAFICAS'!AB410="","",(IF('CONSOLIDADO Y GRAFICAS'!AB410&lt;='CONSOLIDADO Y GRAFICAS'!AC410,"FALTA ENTREGA","PENDIENTE"))))</f>
        <v/>
      </c>
      <c r="Q410" s="55"/>
      <c r="R410" s="48"/>
    </row>
    <row r="411" spans="1:18" ht="30" customHeight="1">
      <c r="A411" s="12"/>
      <c r="B411" s="12"/>
      <c r="C411" s="12"/>
      <c r="D411" s="12"/>
      <c r="E411" s="12"/>
      <c r="F411" s="12"/>
      <c r="G411" s="12"/>
      <c r="H411" s="14"/>
      <c r="I411" s="14"/>
      <c r="J411" s="14"/>
      <c r="K411" s="15"/>
      <c r="L411" s="15"/>
      <c r="M411" s="14"/>
      <c r="N411" s="15"/>
      <c r="O411" s="15"/>
      <c r="P411" s="61" t="str">
        <f>IF(Q411="SI","ENTREGADO",IF('CONSOLIDADO Y GRAFICAS'!AB411="","",(IF('CONSOLIDADO Y GRAFICAS'!AB411&lt;='CONSOLIDADO Y GRAFICAS'!AC411,"FALTA ENTREGA","PENDIENTE"))))</f>
        <v/>
      </c>
      <c r="Q411" s="57"/>
      <c r="R411" s="50"/>
    </row>
    <row r="412" spans="1:18" ht="30" customHeight="1">
      <c r="A412" s="16"/>
      <c r="B412" s="16"/>
      <c r="C412" s="16"/>
      <c r="D412" s="16"/>
      <c r="E412" s="16"/>
      <c r="F412" s="16"/>
      <c r="G412" s="16"/>
      <c r="H412" s="10"/>
      <c r="I412" s="10"/>
      <c r="J412" s="10"/>
      <c r="K412" s="11"/>
      <c r="L412" s="11"/>
      <c r="M412" s="10"/>
      <c r="N412" s="11"/>
      <c r="O412" s="11"/>
      <c r="P412" s="61" t="str">
        <f>IF(Q412="SI","ENTREGADO",IF('CONSOLIDADO Y GRAFICAS'!AB412="","",(IF('CONSOLIDADO Y GRAFICAS'!AB412&lt;='CONSOLIDADO Y GRAFICAS'!AC412,"FALTA ENTREGA","PENDIENTE"))))</f>
        <v/>
      </c>
      <c r="Q412" s="55"/>
      <c r="R412" s="48"/>
    </row>
    <row r="413" spans="1:18" ht="30" customHeight="1">
      <c r="A413" s="12"/>
      <c r="B413" s="12"/>
      <c r="C413" s="12"/>
      <c r="D413" s="12"/>
      <c r="E413" s="12"/>
      <c r="F413" s="12"/>
      <c r="G413" s="12"/>
      <c r="H413" s="14"/>
      <c r="I413" s="14"/>
      <c r="J413" s="14"/>
      <c r="K413" s="15"/>
      <c r="L413" s="15"/>
      <c r="M413" s="14"/>
      <c r="N413" s="15"/>
      <c r="O413" s="15"/>
      <c r="P413" s="61" t="str">
        <f>IF(Q413="SI","ENTREGADO",IF('CONSOLIDADO Y GRAFICAS'!AB413="","",(IF('CONSOLIDADO Y GRAFICAS'!AB413&lt;='CONSOLIDADO Y GRAFICAS'!AC413,"FALTA ENTREGA","PENDIENTE"))))</f>
        <v/>
      </c>
      <c r="Q413" s="57"/>
      <c r="R413" s="50"/>
    </row>
    <row r="414" spans="1:18" ht="30" customHeight="1">
      <c r="A414" s="16"/>
      <c r="B414" s="16"/>
      <c r="C414" s="16"/>
      <c r="D414" s="16"/>
      <c r="E414" s="16"/>
      <c r="F414" s="16"/>
      <c r="G414" s="16"/>
      <c r="H414" s="10"/>
      <c r="I414" s="10"/>
      <c r="J414" s="10"/>
      <c r="K414" s="11"/>
      <c r="L414" s="11"/>
      <c r="M414" s="10"/>
      <c r="N414" s="11"/>
      <c r="O414" s="11"/>
      <c r="P414" s="61" t="str">
        <f>IF(Q414="SI","ENTREGADO",IF('CONSOLIDADO Y GRAFICAS'!AB414="","",(IF('CONSOLIDADO Y GRAFICAS'!AB414&lt;='CONSOLIDADO Y GRAFICAS'!AC414,"FALTA ENTREGA","PENDIENTE"))))</f>
        <v/>
      </c>
      <c r="Q414" s="55"/>
      <c r="R414" s="48"/>
    </row>
    <row r="415" spans="1:18" ht="30" customHeight="1">
      <c r="A415" s="12"/>
      <c r="B415" s="12"/>
      <c r="C415" s="12"/>
      <c r="D415" s="12"/>
      <c r="E415" s="12"/>
      <c r="F415" s="12"/>
      <c r="G415" s="12"/>
      <c r="H415" s="14"/>
      <c r="I415" s="14"/>
      <c r="J415" s="14"/>
      <c r="K415" s="15"/>
      <c r="L415" s="15"/>
      <c r="M415" s="14"/>
      <c r="N415" s="15"/>
      <c r="O415" s="15"/>
      <c r="P415" s="61" t="str">
        <f>IF(Q415="SI","ENTREGADO",IF('CONSOLIDADO Y GRAFICAS'!AB415="","",(IF('CONSOLIDADO Y GRAFICAS'!AB415&lt;='CONSOLIDADO Y GRAFICAS'!AC415,"FALTA ENTREGA","PENDIENTE"))))</f>
        <v/>
      </c>
      <c r="Q415" s="57"/>
      <c r="R415" s="50"/>
    </row>
    <row r="416" spans="1:18" ht="30" customHeight="1">
      <c r="A416" s="16"/>
      <c r="B416" s="16"/>
      <c r="C416" s="16"/>
      <c r="D416" s="16"/>
      <c r="E416" s="16"/>
      <c r="F416" s="16"/>
      <c r="G416" s="16"/>
      <c r="H416" s="10"/>
      <c r="I416" s="10"/>
      <c r="J416" s="10"/>
      <c r="K416" s="11"/>
      <c r="L416" s="11"/>
      <c r="M416" s="10"/>
      <c r="N416" s="11"/>
      <c r="O416" s="11"/>
      <c r="P416" s="61" t="str">
        <f>IF(Q416="SI","ENTREGADO",IF('CONSOLIDADO Y GRAFICAS'!AB416="","",(IF('CONSOLIDADO Y GRAFICAS'!AB416&lt;='CONSOLIDADO Y GRAFICAS'!AC416,"FALTA ENTREGA","PENDIENTE"))))</f>
        <v/>
      </c>
      <c r="Q416" s="55"/>
      <c r="R416" s="48"/>
    </row>
    <row r="417" spans="1:18" ht="30" customHeight="1">
      <c r="A417" s="12"/>
      <c r="B417" s="12"/>
      <c r="C417" s="12"/>
      <c r="D417" s="12"/>
      <c r="E417" s="12"/>
      <c r="F417" s="12"/>
      <c r="G417" s="12"/>
      <c r="H417" s="14"/>
      <c r="I417" s="14"/>
      <c r="J417" s="14"/>
      <c r="K417" s="15"/>
      <c r="L417" s="15"/>
      <c r="M417" s="14"/>
      <c r="N417" s="15"/>
      <c r="O417" s="15"/>
      <c r="P417" s="61" t="str">
        <f>IF(Q417="SI","ENTREGADO",IF('CONSOLIDADO Y GRAFICAS'!AB417="","",(IF('CONSOLIDADO Y GRAFICAS'!AB417&lt;='CONSOLIDADO Y GRAFICAS'!AC417,"FALTA ENTREGA","PENDIENTE"))))</f>
        <v/>
      </c>
      <c r="Q417" s="57"/>
      <c r="R417" s="50"/>
    </row>
    <row r="418" spans="1:18" ht="30" customHeight="1">
      <c r="A418" s="16"/>
      <c r="B418" s="16"/>
      <c r="C418" s="16"/>
      <c r="D418" s="16"/>
      <c r="E418" s="16"/>
      <c r="F418" s="16"/>
      <c r="G418" s="16"/>
      <c r="H418" s="10"/>
      <c r="I418" s="10"/>
      <c r="J418" s="10"/>
      <c r="K418" s="11"/>
      <c r="L418" s="11"/>
      <c r="M418" s="10"/>
      <c r="N418" s="11"/>
      <c r="O418" s="11"/>
      <c r="P418" s="61" t="str">
        <f>IF(Q418="SI","ENTREGADO",IF('CONSOLIDADO Y GRAFICAS'!AB418="","",(IF('CONSOLIDADO Y GRAFICAS'!AB418&lt;='CONSOLIDADO Y GRAFICAS'!AC418,"FALTA ENTREGA","PENDIENTE"))))</f>
        <v/>
      </c>
      <c r="Q418" s="55"/>
      <c r="R418" s="48"/>
    </row>
    <row r="419" spans="1:18" ht="30" customHeight="1">
      <c r="A419" s="12"/>
      <c r="B419" s="12"/>
      <c r="C419" s="12"/>
      <c r="D419" s="12"/>
      <c r="E419" s="12"/>
      <c r="F419" s="12"/>
      <c r="G419" s="12"/>
      <c r="H419" s="14"/>
      <c r="I419" s="14"/>
      <c r="J419" s="14"/>
      <c r="K419" s="15"/>
      <c r="L419" s="15"/>
      <c r="M419" s="14"/>
      <c r="N419" s="15"/>
      <c r="O419" s="15"/>
      <c r="P419" s="61" t="str">
        <f>IF(Q419="SI","ENTREGADO",IF('CONSOLIDADO Y GRAFICAS'!AB419="","",(IF('CONSOLIDADO Y GRAFICAS'!AB419&lt;='CONSOLIDADO Y GRAFICAS'!AC419,"FALTA ENTREGA","PENDIENTE"))))</f>
        <v/>
      </c>
      <c r="Q419" s="57"/>
      <c r="R419" s="50"/>
    </row>
    <row r="420" spans="1:18" ht="30" customHeight="1">
      <c r="A420" s="16"/>
      <c r="B420" s="16"/>
      <c r="C420" s="16"/>
      <c r="D420" s="16"/>
      <c r="E420" s="16"/>
      <c r="F420" s="16"/>
      <c r="G420" s="16"/>
      <c r="H420" s="10"/>
      <c r="I420" s="10"/>
      <c r="J420" s="10"/>
      <c r="K420" s="11"/>
      <c r="L420" s="11"/>
      <c r="M420" s="10"/>
      <c r="N420" s="11"/>
      <c r="O420" s="11"/>
      <c r="P420" s="61" t="str">
        <f>IF(Q420="SI","ENTREGADO",IF('CONSOLIDADO Y GRAFICAS'!AB420="","",(IF('CONSOLIDADO Y GRAFICAS'!AB420&lt;='CONSOLIDADO Y GRAFICAS'!AC420,"FALTA ENTREGA","PENDIENTE"))))</f>
        <v/>
      </c>
      <c r="Q420" s="55"/>
      <c r="R420" s="48"/>
    </row>
    <row r="421" spans="1:18" ht="30" customHeight="1">
      <c r="A421" s="12"/>
      <c r="B421" s="12"/>
      <c r="C421" s="12"/>
      <c r="D421" s="12"/>
      <c r="E421" s="12"/>
      <c r="F421" s="12"/>
      <c r="G421" s="12"/>
      <c r="H421" s="14"/>
      <c r="I421" s="14"/>
      <c r="J421" s="14"/>
      <c r="K421" s="15"/>
      <c r="L421" s="15"/>
      <c r="M421" s="14"/>
      <c r="N421" s="15"/>
      <c r="O421" s="15"/>
      <c r="P421" s="61" t="str">
        <f>IF(Q421="SI","ENTREGADO",IF('CONSOLIDADO Y GRAFICAS'!AB421="","",(IF('CONSOLIDADO Y GRAFICAS'!AB421&lt;='CONSOLIDADO Y GRAFICAS'!AC421,"FALTA ENTREGA","PENDIENTE"))))</f>
        <v/>
      </c>
      <c r="Q421" s="57"/>
      <c r="R421" s="50"/>
    </row>
    <row r="422" spans="1:18" ht="30" customHeight="1">
      <c r="A422" s="16"/>
      <c r="B422" s="16"/>
      <c r="C422" s="16"/>
      <c r="D422" s="16"/>
      <c r="E422" s="16"/>
      <c r="F422" s="16"/>
      <c r="G422" s="16"/>
      <c r="H422" s="10"/>
      <c r="I422" s="10"/>
      <c r="J422" s="10"/>
      <c r="K422" s="11"/>
      <c r="L422" s="11"/>
      <c r="M422" s="10"/>
      <c r="N422" s="11"/>
      <c r="O422" s="11"/>
      <c r="P422" s="61" t="str">
        <f>IF(Q422="SI","ENTREGADO",IF('CONSOLIDADO Y GRAFICAS'!AB422="","",(IF('CONSOLIDADO Y GRAFICAS'!AB422&lt;='CONSOLIDADO Y GRAFICAS'!AC422,"FALTA ENTREGA","PENDIENTE"))))</f>
        <v/>
      </c>
      <c r="Q422" s="55"/>
      <c r="R422" s="48"/>
    </row>
    <row r="423" spans="1:18" ht="30" customHeight="1">
      <c r="A423" s="12"/>
      <c r="B423" s="12"/>
      <c r="C423" s="12"/>
      <c r="D423" s="12"/>
      <c r="E423" s="12"/>
      <c r="F423" s="12"/>
      <c r="G423" s="12"/>
      <c r="H423" s="14"/>
      <c r="I423" s="14"/>
      <c r="J423" s="14"/>
      <c r="K423" s="15"/>
      <c r="L423" s="15"/>
      <c r="M423" s="14"/>
      <c r="N423" s="15"/>
      <c r="O423" s="15"/>
      <c r="P423" s="61" t="str">
        <f>IF(Q423="SI","ENTREGADO",IF('CONSOLIDADO Y GRAFICAS'!AB423="","",(IF('CONSOLIDADO Y GRAFICAS'!AB423&lt;='CONSOLIDADO Y GRAFICAS'!AC423,"FALTA ENTREGA","PENDIENTE"))))</f>
        <v/>
      </c>
      <c r="Q423" s="57"/>
      <c r="R423" s="50"/>
    </row>
    <row r="424" spans="1:18" ht="30" customHeight="1">
      <c r="A424" s="16"/>
      <c r="B424" s="16"/>
      <c r="C424" s="16"/>
      <c r="D424" s="16"/>
      <c r="E424" s="16"/>
      <c r="F424" s="16"/>
      <c r="G424" s="16"/>
      <c r="H424" s="10"/>
      <c r="I424" s="10"/>
      <c r="J424" s="10"/>
      <c r="K424" s="11"/>
      <c r="L424" s="11"/>
      <c r="M424" s="10"/>
      <c r="N424" s="11"/>
      <c r="O424" s="11"/>
      <c r="P424" s="61" t="str">
        <f>IF(Q424="SI","ENTREGADO",IF('CONSOLIDADO Y GRAFICAS'!AB424="","",(IF('CONSOLIDADO Y GRAFICAS'!AB424&lt;='CONSOLIDADO Y GRAFICAS'!AC424,"FALTA ENTREGA","PENDIENTE"))))</f>
        <v/>
      </c>
      <c r="Q424" s="55"/>
      <c r="R424" s="48"/>
    </row>
    <row r="425" spans="1:18" ht="30" customHeight="1">
      <c r="A425" s="12"/>
      <c r="B425" s="12"/>
      <c r="C425" s="12"/>
      <c r="D425" s="12"/>
      <c r="E425" s="12"/>
      <c r="F425" s="12"/>
      <c r="G425" s="12"/>
      <c r="H425" s="14"/>
      <c r="I425" s="14"/>
      <c r="J425" s="14"/>
      <c r="K425" s="15"/>
      <c r="L425" s="15"/>
      <c r="M425" s="14"/>
      <c r="N425" s="15"/>
      <c r="O425" s="15"/>
      <c r="P425" s="61" t="str">
        <f>IF(Q425="SI","ENTREGADO",IF('CONSOLIDADO Y GRAFICAS'!AB425="","",(IF('CONSOLIDADO Y GRAFICAS'!AB425&lt;='CONSOLIDADO Y GRAFICAS'!AC425,"FALTA ENTREGA","PENDIENTE"))))</f>
        <v/>
      </c>
      <c r="Q425" s="57"/>
      <c r="R425" s="50"/>
    </row>
    <row r="426" spans="1:18" ht="30" customHeight="1">
      <c r="A426" s="16"/>
      <c r="B426" s="16"/>
      <c r="C426" s="16"/>
      <c r="D426" s="16"/>
      <c r="E426" s="16"/>
      <c r="F426" s="16"/>
      <c r="G426" s="16"/>
      <c r="H426" s="10"/>
      <c r="I426" s="10"/>
      <c r="J426" s="10"/>
      <c r="K426" s="11"/>
      <c r="L426" s="11"/>
      <c r="M426" s="10"/>
      <c r="N426" s="11"/>
      <c r="O426" s="11"/>
      <c r="P426" s="61" t="str">
        <f>IF(Q426="SI","ENTREGADO",IF('CONSOLIDADO Y GRAFICAS'!AB426="","",(IF('CONSOLIDADO Y GRAFICAS'!AB426&lt;='CONSOLIDADO Y GRAFICAS'!AC426,"FALTA ENTREGA","PENDIENTE"))))</f>
        <v/>
      </c>
      <c r="Q426" s="55"/>
      <c r="R426" s="48"/>
    </row>
    <row r="427" spans="1:18" ht="30" customHeight="1">
      <c r="A427" s="12"/>
      <c r="B427" s="12"/>
      <c r="C427" s="12"/>
      <c r="D427" s="12"/>
      <c r="E427" s="12"/>
      <c r="F427" s="12"/>
      <c r="G427" s="12"/>
      <c r="H427" s="14"/>
      <c r="I427" s="14"/>
      <c r="J427" s="14"/>
      <c r="K427" s="15"/>
      <c r="L427" s="15"/>
      <c r="M427" s="14"/>
      <c r="N427" s="15"/>
      <c r="O427" s="15"/>
      <c r="P427" s="61" t="str">
        <f>IF(Q427="SI","ENTREGADO",IF('CONSOLIDADO Y GRAFICAS'!AB427="","",(IF('CONSOLIDADO Y GRAFICAS'!AB427&lt;='CONSOLIDADO Y GRAFICAS'!AC427,"FALTA ENTREGA","PENDIENTE"))))</f>
        <v/>
      </c>
      <c r="Q427" s="57"/>
      <c r="R427" s="50"/>
    </row>
    <row r="428" spans="1:18" ht="30" customHeight="1">
      <c r="A428" s="16"/>
      <c r="B428" s="16"/>
      <c r="C428" s="16"/>
      <c r="D428" s="16"/>
      <c r="E428" s="16"/>
      <c r="F428" s="16"/>
      <c r="G428" s="16"/>
      <c r="H428" s="10"/>
      <c r="I428" s="10"/>
      <c r="J428" s="10"/>
      <c r="K428" s="11"/>
      <c r="L428" s="11"/>
      <c r="M428" s="10"/>
      <c r="N428" s="11"/>
      <c r="O428" s="11"/>
      <c r="P428" s="61" t="str">
        <f>IF(Q428="SI","ENTREGADO",IF('CONSOLIDADO Y GRAFICAS'!AB428="","",(IF('CONSOLIDADO Y GRAFICAS'!AB428&lt;='CONSOLIDADO Y GRAFICAS'!AC428,"FALTA ENTREGA","PENDIENTE"))))</f>
        <v/>
      </c>
      <c r="Q428" s="55"/>
      <c r="R428" s="48"/>
    </row>
    <row r="429" spans="1:18" ht="30" customHeight="1">
      <c r="A429" s="12"/>
      <c r="B429" s="12"/>
      <c r="C429" s="12"/>
      <c r="D429" s="12"/>
      <c r="E429" s="12"/>
      <c r="F429" s="12"/>
      <c r="G429" s="12"/>
      <c r="H429" s="14"/>
      <c r="I429" s="14"/>
      <c r="J429" s="14"/>
      <c r="K429" s="15"/>
      <c r="L429" s="15"/>
      <c r="M429" s="14"/>
      <c r="N429" s="15"/>
      <c r="O429" s="15"/>
      <c r="P429" s="61" t="str">
        <f>IF(Q429="SI","ENTREGADO",IF('CONSOLIDADO Y GRAFICAS'!AB429="","",(IF('CONSOLIDADO Y GRAFICAS'!AB429&lt;='CONSOLIDADO Y GRAFICAS'!AC429,"FALTA ENTREGA","PENDIENTE"))))</f>
        <v/>
      </c>
      <c r="Q429" s="57"/>
      <c r="R429" s="50"/>
    </row>
    <row r="430" spans="1:18" ht="30" customHeight="1">
      <c r="A430" s="16"/>
      <c r="B430" s="16"/>
      <c r="C430" s="16"/>
      <c r="D430" s="16"/>
      <c r="E430" s="16"/>
      <c r="F430" s="16"/>
      <c r="G430" s="16"/>
      <c r="H430" s="10"/>
      <c r="I430" s="10"/>
      <c r="J430" s="10"/>
      <c r="K430" s="11"/>
      <c r="L430" s="11"/>
      <c r="M430" s="10"/>
      <c r="N430" s="11"/>
      <c r="O430" s="11"/>
      <c r="P430" s="61" t="str">
        <f>IF(Q430="SI","ENTREGADO",IF('CONSOLIDADO Y GRAFICAS'!AB430="","",(IF('CONSOLIDADO Y GRAFICAS'!AB430&lt;='CONSOLIDADO Y GRAFICAS'!AC430,"FALTA ENTREGA","PENDIENTE"))))</f>
        <v/>
      </c>
      <c r="Q430" s="55"/>
      <c r="R430" s="48"/>
    </row>
    <row r="431" spans="1:18" ht="30" customHeight="1">
      <c r="A431" s="12"/>
      <c r="B431" s="12"/>
      <c r="C431" s="12"/>
      <c r="D431" s="12"/>
      <c r="E431" s="12"/>
      <c r="F431" s="12"/>
      <c r="G431" s="12"/>
      <c r="H431" s="14"/>
      <c r="I431" s="14"/>
      <c r="J431" s="14"/>
      <c r="K431" s="15"/>
      <c r="L431" s="15"/>
      <c r="M431" s="14"/>
      <c r="N431" s="15"/>
      <c r="O431" s="15"/>
      <c r="P431" s="61" t="str">
        <f>IF(Q431="SI","ENTREGADO",IF('CONSOLIDADO Y GRAFICAS'!AB431="","",(IF('CONSOLIDADO Y GRAFICAS'!AB431&lt;='CONSOLIDADO Y GRAFICAS'!AC431,"FALTA ENTREGA","PENDIENTE"))))</f>
        <v/>
      </c>
      <c r="Q431" s="57"/>
      <c r="R431" s="50"/>
    </row>
    <row r="432" spans="1:18" ht="30" customHeight="1">
      <c r="A432" s="16"/>
      <c r="B432" s="16"/>
      <c r="C432" s="16"/>
      <c r="D432" s="16"/>
      <c r="E432" s="16"/>
      <c r="F432" s="16"/>
      <c r="G432" s="16"/>
      <c r="H432" s="10"/>
      <c r="I432" s="10"/>
      <c r="J432" s="10"/>
      <c r="K432" s="11"/>
      <c r="L432" s="11"/>
      <c r="M432" s="10"/>
      <c r="N432" s="11"/>
      <c r="O432" s="11"/>
      <c r="P432" s="61" t="str">
        <f>IF(Q432="SI","ENTREGADO",IF('CONSOLIDADO Y GRAFICAS'!AB432="","",(IF('CONSOLIDADO Y GRAFICAS'!AB432&lt;='CONSOLIDADO Y GRAFICAS'!AC432,"FALTA ENTREGA","PENDIENTE"))))</f>
        <v/>
      </c>
      <c r="Q432" s="55"/>
      <c r="R432" s="48"/>
    </row>
    <row r="433" spans="1:18" ht="30" customHeight="1">
      <c r="A433" s="12"/>
      <c r="B433" s="12"/>
      <c r="C433" s="12"/>
      <c r="D433" s="12"/>
      <c r="E433" s="12"/>
      <c r="F433" s="12"/>
      <c r="G433" s="12"/>
      <c r="H433" s="14"/>
      <c r="I433" s="14"/>
      <c r="J433" s="14"/>
      <c r="K433" s="15"/>
      <c r="L433" s="15"/>
      <c r="M433" s="14"/>
      <c r="N433" s="15"/>
      <c r="O433" s="15"/>
      <c r="P433" s="61" t="str">
        <f>IF(Q433="SI","ENTREGADO",IF('CONSOLIDADO Y GRAFICAS'!AB433="","",(IF('CONSOLIDADO Y GRAFICAS'!AB433&lt;='CONSOLIDADO Y GRAFICAS'!AC433,"FALTA ENTREGA","PENDIENTE"))))</f>
        <v/>
      </c>
      <c r="Q433" s="57"/>
      <c r="R433" s="50"/>
    </row>
    <row r="434" spans="1:18" ht="30" customHeight="1">
      <c r="A434" s="16"/>
      <c r="B434" s="16"/>
      <c r="C434" s="16"/>
      <c r="D434" s="16"/>
      <c r="E434" s="16"/>
      <c r="F434" s="16"/>
      <c r="G434" s="16"/>
      <c r="H434" s="10"/>
      <c r="I434" s="10"/>
      <c r="J434" s="10"/>
      <c r="K434" s="11"/>
      <c r="L434" s="11"/>
      <c r="M434" s="10"/>
      <c r="N434" s="11"/>
      <c r="O434" s="11"/>
      <c r="P434" s="61" t="str">
        <f>IF(Q434="SI","ENTREGADO",IF('CONSOLIDADO Y GRAFICAS'!AB434="","",(IF('CONSOLIDADO Y GRAFICAS'!AB434&lt;='CONSOLIDADO Y GRAFICAS'!AC434,"FALTA ENTREGA","PENDIENTE"))))</f>
        <v/>
      </c>
      <c r="Q434" s="55"/>
      <c r="R434" s="48"/>
    </row>
    <row r="435" spans="1:18" ht="30" customHeight="1">
      <c r="A435" s="12"/>
      <c r="B435" s="12"/>
      <c r="C435" s="12"/>
      <c r="D435" s="12"/>
      <c r="E435" s="12"/>
      <c r="F435" s="12"/>
      <c r="G435" s="12"/>
      <c r="H435" s="14"/>
      <c r="I435" s="14"/>
      <c r="J435" s="14"/>
      <c r="K435" s="15"/>
      <c r="L435" s="15"/>
      <c r="M435" s="14"/>
      <c r="N435" s="15"/>
      <c r="O435" s="15"/>
      <c r="P435" s="61" t="str">
        <f>IF(Q435="SI","ENTREGADO",IF('CONSOLIDADO Y GRAFICAS'!AB435="","",(IF('CONSOLIDADO Y GRAFICAS'!AB435&lt;='CONSOLIDADO Y GRAFICAS'!AC435,"FALTA ENTREGA","PENDIENTE"))))</f>
        <v/>
      </c>
      <c r="Q435" s="57"/>
      <c r="R435" s="50"/>
    </row>
    <row r="436" spans="1:18" ht="30" customHeight="1">
      <c r="A436" s="16"/>
      <c r="B436" s="16"/>
      <c r="C436" s="16"/>
      <c r="D436" s="16"/>
      <c r="E436" s="16"/>
      <c r="F436" s="16"/>
      <c r="G436" s="16"/>
      <c r="H436" s="10"/>
      <c r="I436" s="10"/>
      <c r="J436" s="10"/>
      <c r="K436" s="11"/>
      <c r="L436" s="11"/>
      <c r="M436" s="10"/>
      <c r="N436" s="11"/>
      <c r="O436" s="11"/>
      <c r="P436" s="61" t="str">
        <f>IF(Q436="SI","ENTREGADO",IF('CONSOLIDADO Y GRAFICAS'!AB436="","",(IF('CONSOLIDADO Y GRAFICAS'!AB436&lt;='CONSOLIDADO Y GRAFICAS'!AC436,"FALTA ENTREGA","PENDIENTE"))))</f>
        <v/>
      </c>
      <c r="Q436" s="55"/>
      <c r="R436" s="48"/>
    </row>
    <row r="437" spans="1:18" ht="30" customHeight="1">
      <c r="A437" s="12"/>
      <c r="B437" s="12"/>
      <c r="C437" s="12"/>
      <c r="D437" s="12"/>
      <c r="E437" s="12"/>
      <c r="F437" s="12"/>
      <c r="G437" s="12"/>
      <c r="H437" s="14"/>
      <c r="I437" s="14"/>
      <c r="J437" s="14"/>
      <c r="K437" s="15"/>
      <c r="L437" s="15"/>
      <c r="M437" s="14"/>
      <c r="N437" s="15"/>
      <c r="O437" s="15"/>
      <c r="P437" s="61" t="str">
        <f>IF(Q437="SI","ENTREGADO",IF('CONSOLIDADO Y GRAFICAS'!AB437="","",(IF('CONSOLIDADO Y GRAFICAS'!AB437&lt;='CONSOLIDADO Y GRAFICAS'!AC437,"FALTA ENTREGA","PENDIENTE"))))</f>
        <v/>
      </c>
      <c r="Q437" s="57"/>
      <c r="R437" s="50"/>
    </row>
    <row r="438" spans="1:18" ht="30" customHeight="1">
      <c r="A438" s="16"/>
      <c r="B438" s="16"/>
      <c r="C438" s="16"/>
      <c r="D438" s="16"/>
      <c r="E438" s="16"/>
      <c r="F438" s="16"/>
      <c r="G438" s="16"/>
      <c r="H438" s="10"/>
      <c r="I438" s="10"/>
      <c r="J438" s="10"/>
      <c r="K438" s="11"/>
      <c r="L438" s="11"/>
      <c r="M438" s="10"/>
      <c r="N438" s="11"/>
      <c r="O438" s="11"/>
      <c r="P438" s="61" t="str">
        <f>IF(Q438="SI","ENTREGADO",IF('CONSOLIDADO Y GRAFICAS'!AB438="","",(IF('CONSOLIDADO Y GRAFICAS'!AB438&lt;='CONSOLIDADO Y GRAFICAS'!AC438,"FALTA ENTREGA","PENDIENTE"))))</f>
        <v/>
      </c>
      <c r="Q438" s="55"/>
      <c r="R438" s="48"/>
    </row>
    <row r="439" spans="1:18" ht="30" customHeight="1">
      <c r="A439" s="12"/>
      <c r="B439" s="12"/>
      <c r="C439" s="12"/>
      <c r="D439" s="12"/>
      <c r="E439" s="12"/>
      <c r="F439" s="12"/>
      <c r="G439" s="12"/>
      <c r="H439" s="14"/>
      <c r="I439" s="14"/>
      <c r="J439" s="14"/>
      <c r="K439" s="15"/>
      <c r="L439" s="15"/>
      <c r="M439" s="14"/>
      <c r="N439" s="15"/>
      <c r="O439" s="15"/>
      <c r="P439" s="61" t="str">
        <f>IF(Q439="SI","ENTREGADO",IF('CONSOLIDADO Y GRAFICAS'!AB439="","",(IF('CONSOLIDADO Y GRAFICAS'!AB439&lt;='CONSOLIDADO Y GRAFICAS'!AC439,"FALTA ENTREGA","PENDIENTE"))))</f>
        <v/>
      </c>
      <c r="Q439" s="57"/>
      <c r="R439" s="50"/>
    </row>
    <row r="440" spans="1:18" ht="30" customHeight="1">
      <c r="A440" s="16"/>
      <c r="B440" s="16"/>
      <c r="C440" s="16"/>
      <c r="D440" s="16"/>
      <c r="E440" s="16"/>
      <c r="F440" s="16"/>
      <c r="G440" s="16"/>
      <c r="H440" s="10"/>
      <c r="I440" s="10"/>
      <c r="J440" s="10"/>
      <c r="K440" s="11"/>
      <c r="L440" s="11"/>
      <c r="M440" s="10"/>
      <c r="N440" s="11"/>
      <c r="O440" s="11"/>
      <c r="P440" s="61" t="str">
        <f>IF(Q440="SI","ENTREGADO",IF('CONSOLIDADO Y GRAFICAS'!AB440="","",(IF('CONSOLIDADO Y GRAFICAS'!AB440&lt;='CONSOLIDADO Y GRAFICAS'!AC440,"FALTA ENTREGA","PENDIENTE"))))</f>
        <v/>
      </c>
      <c r="Q440" s="55"/>
      <c r="R440" s="48"/>
    </row>
    <row r="441" spans="1:18" ht="30" customHeight="1">
      <c r="A441" s="12"/>
      <c r="B441" s="12"/>
      <c r="C441" s="12"/>
      <c r="D441" s="12"/>
      <c r="E441" s="12"/>
      <c r="F441" s="12"/>
      <c r="G441" s="12"/>
      <c r="H441" s="14"/>
      <c r="I441" s="14"/>
      <c r="J441" s="14"/>
      <c r="K441" s="15"/>
      <c r="L441" s="15"/>
      <c r="M441" s="14"/>
      <c r="N441" s="15"/>
      <c r="O441" s="15"/>
      <c r="P441" s="61" t="str">
        <f>IF(Q441="SI","ENTREGADO",IF('CONSOLIDADO Y GRAFICAS'!AB441="","",(IF('CONSOLIDADO Y GRAFICAS'!AB441&lt;='CONSOLIDADO Y GRAFICAS'!AC441,"FALTA ENTREGA","PENDIENTE"))))</f>
        <v/>
      </c>
      <c r="Q441" s="57"/>
      <c r="R441" s="50"/>
    </row>
    <row r="442" spans="1:18" ht="30" customHeight="1">
      <c r="A442" s="16"/>
      <c r="B442" s="16"/>
      <c r="C442" s="16"/>
      <c r="D442" s="16"/>
      <c r="E442" s="16"/>
      <c r="F442" s="16"/>
      <c r="G442" s="16"/>
      <c r="H442" s="10"/>
      <c r="I442" s="10"/>
      <c r="J442" s="10"/>
      <c r="K442" s="11"/>
      <c r="L442" s="11"/>
      <c r="M442" s="10"/>
      <c r="N442" s="11"/>
      <c r="O442" s="11"/>
      <c r="P442" s="61" t="str">
        <f>IF(Q442="SI","ENTREGADO",IF('CONSOLIDADO Y GRAFICAS'!AB442="","",(IF('CONSOLIDADO Y GRAFICAS'!AB442&lt;='CONSOLIDADO Y GRAFICAS'!AC442,"FALTA ENTREGA","PENDIENTE"))))</f>
        <v/>
      </c>
      <c r="Q442" s="55"/>
      <c r="R442" s="48"/>
    </row>
    <row r="443" spans="1:18" ht="30" customHeight="1">
      <c r="A443" s="12"/>
      <c r="B443" s="12"/>
      <c r="C443" s="12"/>
      <c r="D443" s="12"/>
      <c r="E443" s="12"/>
      <c r="F443" s="12"/>
      <c r="G443" s="12"/>
      <c r="H443" s="14"/>
      <c r="I443" s="14"/>
      <c r="J443" s="14"/>
      <c r="K443" s="15"/>
      <c r="L443" s="15"/>
      <c r="M443" s="14"/>
      <c r="N443" s="15"/>
      <c r="O443" s="15"/>
      <c r="P443" s="61" t="str">
        <f>IF(Q443="SI","ENTREGADO",IF('CONSOLIDADO Y GRAFICAS'!AB443="","",(IF('CONSOLIDADO Y GRAFICAS'!AB443&lt;='CONSOLIDADO Y GRAFICAS'!AC443,"FALTA ENTREGA","PENDIENTE"))))</f>
        <v/>
      </c>
      <c r="Q443" s="57"/>
      <c r="R443" s="50"/>
    </row>
    <row r="444" spans="1:18" ht="30" customHeight="1">
      <c r="A444" s="16"/>
      <c r="B444" s="16"/>
      <c r="C444" s="16"/>
      <c r="D444" s="16"/>
      <c r="E444" s="16"/>
      <c r="F444" s="16"/>
      <c r="G444" s="16"/>
      <c r="H444" s="10"/>
      <c r="I444" s="10"/>
      <c r="J444" s="10"/>
      <c r="K444" s="11"/>
      <c r="L444" s="11"/>
      <c r="M444" s="10"/>
      <c r="N444" s="11"/>
      <c r="O444" s="11"/>
      <c r="P444" s="61" t="str">
        <f>IF(Q444="SI","ENTREGADO",IF('CONSOLIDADO Y GRAFICAS'!AB444="","",(IF('CONSOLIDADO Y GRAFICAS'!AB444&lt;='CONSOLIDADO Y GRAFICAS'!AC444,"FALTA ENTREGA","PENDIENTE"))))</f>
        <v/>
      </c>
      <c r="Q444" s="55"/>
      <c r="R444" s="48"/>
    </row>
    <row r="445" spans="1:18" ht="30" customHeight="1">
      <c r="A445" s="12"/>
      <c r="B445" s="12"/>
      <c r="C445" s="12"/>
      <c r="D445" s="12"/>
      <c r="E445" s="12"/>
      <c r="F445" s="12"/>
      <c r="G445" s="12"/>
      <c r="H445" s="14"/>
      <c r="I445" s="14"/>
      <c r="J445" s="14"/>
      <c r="K445" s="15"/>
      <c r="L445" s="15"/>
      <c r="M445" s="14"/>
      <c r="N445" s="15"/>
      <c r="O445" s="15"/>
      <c r="P445" s="61" t="str">
        <f>IF(Q445="SI","ENTREGADO",IF('CONSOLIDADO Y GRAFICAS'!AB445="","",(IF('CONSOLIDADO Y GRAFICAS'!AB445&lt;='CONSOLIDADO Y GRAFICAS'!AC445,"FALTA ENTREGA","PENDIENTE"))))</f>
        <v/>
      </c>
      <c r="Q445" s="57"/>
      <c r="R445" s="50"/>
    </row>
    <row r="446" spans="1:18" ht="30" customHeight="1">
      <c r="A446" s="16"/>
      <c r="B446" s="16"/>
      <c r="C446" s="16"/>
      <c r="D446" s="16"/>
      <c r="E446" s="16"/>
      <c r="F446" s="16"/>
      <c r="G446" s="16"/>
      <c r="H446" s="10"/>
      <c r="I446" s="10"/>
      <c r="J446" s="10"/>
      <c r="K446" s="11"/>
      <c r="L446" s="11"/>
      <c r="M446" s="10"/>
      <c r="N446" s="11"/>
      <c r="O446" s="11"/>
      <c r="P446" s="61" t="str">
        <f>IF(Q446="SI","ENTREGADO",IF('CONSOLIDADO Y GRAFICAS'!AB446="","",(IF('CONSOLIDADO Y GRAFICAS'!AB446&lt;='CONSOLIDADO Y GRAFICAS'!AC446,"FALTA ENTREGA","PENDIENTE"))))</f>
        <v/>
      </c>
      <c r="Q446" s="55"/>
      <c r="R446" s="48"/>
    </row>
    <row r="447" spans="1:18" ht="30" customHeight="1">
      <c r="A447" s="12"/>
      <c r="B447" s="12"/>
      <c r="C447" s="12"/>
      <c r="D447" s="12"/>
      <c r="E447" s="12"/>
      <c r="F447" s="12"/>
      <c r="G447" s="12"/>
      <c r="H447" s="14"/>
      <c r="I447" s="14"/>
      <c r="J447" s="14"/>
      <c r="K447" s="15"/>
      <c r="L447" s="15"/>
      <c r="M447" s="14"/>
      <c r="N447" s="15"/>
      <c r="O447" s="15"/>
      <c r="P447" s="61" t="str">
        <f>IF(Q447="SI","ENTREGADO",IF('CONSOLIDADO Y GRAFICAS'!AB447="","",(IF('CONSOLIDADO Y GRAFICAS'!AB447&lt;='CONSOLIDADO Y GRAFICAS'!AC447,"FALTA ENTREGA","PENDIENTE"))))</f>
        <v/>
      </c>
      <c r="Q447" s="57"/>
      <c r="R447" s="50"/>
    </row>
    <row r="448" spans="1:18" ht="30" customHeight="1">
      <c r="A448" s="16"/>
      <c r="B448" s="16"/>
      <c r="C448" s="16"/>
      <c r="D448" s="16"/>
      <c r="E448" s="16"/>
      <c r="F448" s="16"/>
      <c r="G448" s="16"/>
      <c r="H448" s="10"/>
      <c r="I448" s="10"/>
      <c r="J448" s="10"/>
      <c r="K448" s="11"/>
      <c r="L448" s="11"/>
      <c r="M448" s="10"/>
      <c r="N448" s="11"/>
      <c r="O448" s="11"/>
      <c r="P448" s="61" t="str">
        <f>IF(Q448="SI","ENTREGADO",IF('CONSOLIDADO Y GRAFICAS'!AB448="","",(IF('CONSOLIDADO Y GRAFICAS'!AB448&lt;='CONSOLIDADO Y GRAFICAS'!AC448,"FALTA ENTREGA","PENDIENTE"))))</f>
        <v/>
      </c>
      <c r="Q448" s="55"/>
      <c r="R448" s="48"/>
    </row>
    <row r="449" spans="1:18" ht="30" customHeight="1">
      <c r="A449" s="12"/>
      <c r="B449" s="12"/>
      <c r="C449" s="12"/>
      <c r="D449" s="12"/>
      <c r="E449" s="12"/>
      <c r="F449" s="12"/>
      <c r="G449" s="12"/>
      <c r="H449" s="14"/>
      <c r="I449" s="14"/>
      <c r="J449" s="14"/>
      <c r="K449" s="15"/>
      <c r="L449" s="15"/>
      <c r="M449" s="14"/>
      <c r="N449" s="15"/>
      <c r="O449" s="15"/>
      <c r="P449" s="61" t="str">
        <f>IF(Q449="SI","ENTREGADO",IF('CONSOLIDADO Y GRAFICAS'!AB449="","",(IF('CONSOLIDADO Y GRAFICAS'!AB449&lt;='CONSOLIDADO Y GRAFICAS'!AC449,"FALTA ENTREGA","PENDIENTE"))))</f>
        <v/>
      </c>
      <c r="Q449" s="57"/>
      <c r="R449" s="50"/>
    </row>
    <row r="450" spans="1:18" ht="30" customHeight="1">
      <c r="A450" s="16"/>
      <c r="B450" s="16"/>
      <c r="C450" s="16"/>
      <c r="D450" s="16"/>
      <c r="E450" s="16"/>
      <c r="F450" s="16"/>
      <c r="G450" s="16"/>
      <c r="H450" s="10"/>
      <c r="I450" s="10"/>
      <c r="J450" s="10"/>
      <c r="K450" s="11"/>
      <c r="L450" s="11"/>
      <c r="M450" s="10"/>
      <c r="N450" s="11"/>
      <c r="O450" s="11"/>
      <c r="P450" s="61" t="str">
        <f>IF(Q450="SI","ENTREGADO",IF('CONSOLIDADO Y GRAFICAS'!AB450="","",(IF('CONSOLIDADO Y GRAFICAS'!AB450&lt;='CONSOLIDADO Y GRAFICAS'!AC450,"FALTA ENTREGA","PENDIENTE"))))</f>
        <v/>
      </c>
      <c r="Q450" s="55"/>
      <c r="R450" s="48"/>
    </row>
    <row r="451" spans="1:18" ht="30" customHeight="1">
      <c r="A451" s="12"/>
      <c r="B451" s="12"/>
      <c r="C451" s="12"/>
      <c r="D451" s="12"/>
      <c r="E451" s="12"/>
      <c r="F451" s="12"/>
      <c r="G451" s="12"/>
      <c r="H451" s="14"/>
      <c r="I451" s="14"/>
      <c r="J451" s="14"/>
      <c r="K451" s="15"/>
      <c r="L451" s="15"/>
      <c r="M451" s="14"/>
      <c r="N451" s="15"/>
      <c r="O451" s="15"/>
      <c r="P451" s="61" t="str">
        <f>IF(Q451="SI","ENTREGADO",IF('CONSOLIDADO Y GRAFICAS'!AB451="","",(IF('CONSOLIDADO Y GRAFICAS'!AB451&lt;='CONSOLIDADO Y GRAFICAS'!AC451,"FALTA ENTREGA","PENDIENTE"))))</f>
        <v/>
      </c>
      <c r="Q451" s="57"/>
      <c r="R451" s="50"/>
    </row>
    <row r="452" spans="1:18" ht="30" customHeight="1">
      <c r="A452" s="16"/>
      <c r="B452" s="16"/>
      <c r="C452" s="16"/>
      <c r="D452" s="16"/>
      <c r="E452" s="16"/>
      <c r="F452" s="16"/>
      <c r="G452" s="16"/>
      <c r="H452" s="10"/>
      <c r="I452" s="10"/>
      <c r="J452" s="10"/>
      <c r="K452" s="11"/>
      <c r="L452" s="11"/>
      <c r="M452" s="10"/>
      <c r="N452" s="11"/>
      <c r="O452" s="11"/>
      <c r="P452" s="61" t="str">
        <f>IF(Q452="SI","ENTREGADO",IF('CONSOLIDADO Y GRAFICAS'!AB452="","",(IF('CONSOLIDADO Y GRAFICAS'!AB452&lt;='CONSOLIDADO Y GRAFICAS'!AC452,"FALTA ENTREGA","PENDIENTE"))))</f>
        <v/>
      </c>
      <c r="Q452" s="55"/>
      <c r="R452" s="48"/>
    </row>
    <row r="453" spans="1:18" ht="30" customHeight="1">
      <c r="A453" s="12"/>
      <c r="B453" s="12"/>
      <c r="C453" s="12"/>
      <c r="D453" s="12"/>
      <c r="E453" s="12"/>
      <c r="F453" s="12"/>
      <c r="G453" s="12"/>
      <c r="H453" s="14"/>
      <c r="I453" s="14"/>
      <c r="J453" s="14"/>
      <c r="K453" s="15"/>
      <c r="L453" s="15"/>
      <c r="M453" s="14"/>
      <c r="N453" s="15"/>
      <c r="O453" s="15"/>
      <c r="P453" s="61" t="str">
        <f>IF(Q453="SI","ENTREGADO",IF('CONSOLIDADO Y GRAFICAS'!AB453="","",(IF('CONSOLIDADO Y GRAFICAS'!AB453&lt;='CONSOLIDADO Y GRAFICAS'!AC453,"FALTA ENTREGA","PENDIENTE"))))</f>
        <v/>
      </c>
      <c r="Q453" s="57"/>
      <c r="R453" s="50"/>
    </row>
    <row r="454" spans="1:18" ht="30" customHeight="1">
      <c r="A454" s="16"/>
      <c r="B454" s="16"/>
      <c r="C454" s="16"/>
      <c r="D454" s="16"/>
      <c r="E454" s="16"/>
      <c r="F454" s="16"/>
      <c r="G454" s="16"/>
      <c r="H454" s="10"/>
      <c r="I454" s="10"/>
      <c r="J454" s="10"/>
      <c r="K454" s="11"/>
      <c r="L454" s="11"/>
      <c r="M454" s="10"/>
      <c r="N454" s="11"/>
      <c r="O454" s="11"/>
      <c r="P454" s="61" t="str">
        <f>IF(Q454="SI","ENTREGADO",IF('CONSOLIDADO Y GRAFICAS'!AB454="","",(IF('CONSOLIDADO Y GRAFICAS'!AB454&lt;='CONSOLIDADO Y GRAFICAS'!AC454,"FALTA ENTREGA","PENDIENTE"))))</f>
        <v/>
      </c>
      <c r="Q454" s="55"/>
      <c r="R454" s="48"/>
    </row>
    <row r="455" spans="1:18" ht="30" customHeight="1">
      <c r="A455" s="12"/>
      <c r="B455" s="12"/>
      <c r="C455" s="12"/>
      <c r="D455" s="12"/>
      <c r="E455" s="12"/>
      <c r="F455" s="12"/>
      <c r="G455" s="12"/>
      <c r="H455" s="14"/>
      <c r="I455" s="14"/>
      <c r="J455" s="14"/>
      <c r="K455" s="15"/>
      <c r="L455" s="15"/>
      <c r="M455" s="14"/>
      <c r="N455" s="15"/>
      <c r="O455" s="15"/>
      <c r="P455" s="61" t="str">
        <f>IF(Q455="SI","ENTREGADO",IF('CONSOLIDADO Y GRAFICAS'!AB455="","",(IF('CONSOLIDADO Y GRAFICAS'!AB455&lt;='CONSOLIDADO Y GRAFICAS'!AC455,"FALTA ENTREGA","PENDIENTE"))))</f>
        <v/>
      </c>
      <c r="Q455" s="57"/>
      <c r="R455" s="50"/>
    </row>
    <row r="456" spans="1:18" ht="30" customHeight="1">
      <c r="A456" s="16"/>
      <c r="B456" s="16"/>
      <c r="C456" s="16"/>
      <c r="D456" s="16"/>
      <c r="E456" s="16"/>
      <c r="F456" s="16"/>
      <c r="G456" s="16"/>
      <c r="H456" s="10"/>
      <c r="I456" s="10"/>
      <c r="J456" s="10"/>
      <c r="K456" s="11"/>
      <c r="L456" s="11"/>
      <c r="M456" s="10"/>
      <c r="N456" s="11"/>
      <c r="O456" s="11"/>
      <c r="P456" s="61" t="str">
        <f>IF(Q456="SI","ENTREGADO",IF('CONSOLIDADO Y GRAFICAS'!AB456="","",(IF('CONSOLIDADO Y GRAFICAS'!AB456&lt;='CONSOLIDADO Y GRAFICAS'!AC456,"FALTA ENTREGA","PENDIENTE"))))</f>
        <v/>
      </c>
      <c r="Q456" s="55"/>
      <c r="R456" s="48"/>
    </row>
    <row r="457" spans="1:18" ht="30" customHeight="1">
      <c r="A457" s="12"/>
      <c r="B457" s="12"/>
      <c r="C457" s="12"/>
      <c r="D457" s="12"/>
      <c r="E457" s="12"/>
      <c r="F457" s="12"/>
      <c r="G457" s="12"/>
      <c r="H457" s="14"/>
      <c r="I457" s="14"/>
      <c r="J457" s="14"/>
      <c r="K457" s="15"/>
      <c r="L457" s="15"/>
      <c r="M457" s="14"/>
      <c r="N457" s="15"/>
      <c r="O457" s="15"/>
      <c r="P457" s="61" t="str">
        <f>IF(Q457="SI","ENTREGADO",IF('CONSOLIDADO Y GRAFICAS'!AB457="","",(IF('CONSOLIDADO Y GRAFICAS'!AB457&lt;='CONSOLIDADO Y GRAFICAS'!AC457,"FALTA ENTREGA","PENDIENTE"))))</f>
        <v/>
      </c>
      <c r="Q457" s="57"/>
      <c r="R457" s="50"/>
    </row>
    <row r="458" spans="1:18" ht="30" customHeight="1">
      <c r="A458" s="16"/>
      <c r="B458" s="16"/>
      <c r="C458" s="16"/>
      <c r="D458" s="16"/>
      <c r="E458" s="16"/>
      <c r="F458" s="16"/>
      <c r="G458" s="16"/>
      <c r="H458" s="10"/>
      <c r="I458" s="10"/>
      <c r="J458" s="10"/>
      <c r="K458" s="11"/>
      <c r="L458" s="11"/>
      <c r="M458" s="10"/>
      <c r="N458" s="11"/>
      <c r="O458" s="11"/>
      <c r="P458" s="61" t="str">
        <f>IF(Q458="SI","ENTREGADO",IF('CONSOLIDADO Y GRAFICAS'!AB458="","",(IF('CONSOLIDADO Y GRAFICAS'!AB458&lt;='CONSOLIDADO Y GRAFICAS'!AC458,"FALTA ENTREGA","PENDIENTE"))))</f>
        <v/>
      </c>
      <c r="Q458" s="55"/>
      <c r="R458" s="48"/>
    </row>
    <row r="459" spans="1:18" ht="30" customHeight="1">
      <c r="A459" s="12"/>
      <c r="B459" s="12"/>
      <c r="C459" s="12"/>
      <c r="D459" s="12"/>
      <c r="E459" s="12"/>
      <c r="F459" s="12"/>
      <c r="G459" s="12"/>
      <c r="H459" s="14"/>
      <c r="I459" s="14"/>
      <c r="J459" s="14"/>
      <c r="K459" s="15"/>
      <c r="L459" s="15"/>
      <c r="M459" s="14"/>
      <c r="N459" s="15"/>
      <c r="O459" s="15"/>
      <c r="P459" s="61" t="str">
        <f>IF(Q459="SI","ENTREGADO",IF('CONSOLIDADO Y GRAFICAS'!AB459="","",(IF('CONSOLIDADO Y GRAFICAS'!AB459&lt;='CONSOLIDADO Y GRAFICAS'!AC459,"FALTA ENTREGA","PENDIENTE"))))</f>
        <v/>
      </c>
      <c r="Q459" s="57"/>
      <c r="R459" s="50"/>
    </row>
    <row r="460" spans="1:18" ht="30" customHeight="1">
      <c r="A460" s="16"/>
      <c r="B460" s="16"/>
      <c r="C460" s="16"/>
      <c r="D460" s="16"/>
      <c r="E460" s="16"/>
      <c r="F460" s="16"/>
      <c r="G460" s="16"/>
      <c r="H460" s="10"/>
      <c r="I460" s="10"/>
      <c r="J460" s="10"/>
      <c r="K460" s="11"/>
      <c r="L460" s="11"/>
      <c r="M460" s="10"/>
      <c r="N460" s="11"/>
      <c r="O460" s="11"/>
      <c r="P460" s="61" t="str">
        <f>IF(Q460="SI","ENTREGADO",IF('CONSOLIDADO Y GRAFICAS'!AB460="","",(IF('CONSOLIDADO Y GRAFICAS'!AB460&lt;='CONSOLIDADO Y GRAFICAS'!AC460,"FALTA ENTREGA","PENDIENTE"))))</f>
        <v/>
      </c>
      <c r="Q460" s="55"/>
      <c r="R460" s="48"/>
    </row>
    <row r="461" spans="1:18" ht="30" customHeight="1">
      <c r="A461" s="12"/>
      <c r="B461" s="12"/>
      <c r="C461" s="12"/>
      <c r="D461" s="12"/>
      <c r="E461" s="12"/>
      <c r="F461" s="12"/>
      <c r="G461" s="12"/>
      <c r="H461" s="14"/>
      <c r="I461" s="14"/>
      <c r="J461" s="14"/>
      <c r="K461" s="15"/>
      <c r="L461" s="15"/>
      <c r="M461" s="14"/>
      <c r="N461" s="15"/>
      <c r="O461" s="15"/>
      <c r="P461" s="61" t="str">
        <f>IF(Q461="SI","ENTREGADO",IF('CONSOLIDADO Y GRAFICAS'!AB461="","",(IF('CONSOLIDADO Y GRAFICAS'!AB461&lt;='CONSOLIDADO Y GRAFICAS'!AC461,"FALTA ENTREGA","PENDIENTE"))))</f>
        <v/>
      </c>
      <c r="Q461" s="57"/>
      <c r="R461" s="50"/>
    </row>
    <row r="462" spans="1:18" ht="30" customHeight="1">
      <c r="A462" s="16"/>
      <c r="B462" s="16"/>
      <c r="C462" s="16"/>
      <c r="D462" s="16"/>
      <c r="E462" s="16"/>
      <c r="F462" s="16"/>
      <c r="G462" s="16"/>
      <c r="H462" s="10"/>
      <c r="I462" s="10"/>
      <c r="J462" s="10"/>
      <c r="K462" s="11"/>
      <c r="L462" s="11"/>
      <c r="M462" s="10"/>
      <c r="N462" s="11"/>
      <c r="O462" s="11"/>
      <c r="P462" s="61" t="str">
        <f>IF(Q462="SI","ENTREGADO",IF('CONSOLIDADO Y GRAFICAS'!AB462="","",(IF('CONSOLIDADO Y GRAFICAS'!AB462&lt;='CONSOLIDADO Y GRAFICAS'!AC462,"FALTA ENTREGA","PENDIENTE"))))</f>
        <v/>
      </c>
      <c r="Q462" s="55"/>
      <c r="R462" s="48"/>
    </row>
    <row r="463" spans="1:18" ht="30" customHeight="1">
      <c r="A463" s="12"/>
      <c r="B463" s="12"/>
      <c r="C463" s="12"/>
      <c r="D463" s="12"/>
      <c r="E463" s="12"/>
      <c r="F463" s="12"/>
      <c r="G463" s="12"/>
      <c r="H463" s="14"/>
      <c r="I463" s="14"/>
      <c r="J463" s="14"/>
      <c r="K463" s="15"/>
      <c r="L463" s="15"/>
      <c r="M463" s="14"/>
      <c r="N463" s="15"/>
      <c r="O463" s="15"/>
      <c r="P463" s="61" t="str">
        <f>IF(Q463="SI","ENTREGADO",IF('CONSOLIDADO Y GRAFICAS'!AB463="","",(IF('CONSOLIDADO Y GRAFICAS'!AB463&lt;='CONSOLIDADO Y GRAFICAS'!AC463,"FALTA ENTREGA","PENDIENTE"))))</f>
        <v/>
      </c>
      <c r="Q463" s="57"/>
      <c r="R463" s="50"/>
    </row>
    <row r="464" spans="1:18" ht="30" customHeight="1">
      <c r="A464" s="16"/>
      <c r="B464" s="16"/>
      <c r="C464" s="16"/>
      <c r="D464" s="16"/>
      <c r="E464" s="16"/>
      <c r="F464" s="16"/>
      <c r="G464" s="16"/>
      <c r="H464" s="10"/>
      <c r="I464" s="10"/>
      <c r="J464" s="10"/>
      <c r="K464" s="11"/>
      <c r="L464" s="11"/>
      <c r="M464" s="10"/>
      <c r="N464" s="11"/>
      <c r="O464" s="11"/>
      <c r="P464" s="61" t="str">
        <f>IF(Q464="SI","ENTREGADO",IF('CONSOLIDADO Y GRAFICAS'!AB464="","",(IF('CONSOLIDADO Y GRAFICAS'!AB464&lt;='CONSOLIDADO Y GRAFICAS'!AC464,"FALTA ENTREGA","PENDIENTE"))))</f>
        <v/>
      </c>
      <c r="Q464" s="55"/>
      <c r="R464" s="48"/>
    </row>
    <row r="465" spans="1:18" ht="30" customHeight="1">
      <c r="A465" s="12"/>
      <c r="B465" s="12"/>
      <c r="C465" s="12"/>
      <c r="D465" s="12"/>
      <c r="E465" s="12"/>
      <c r="F465" s="12"/>
      <c r="G465" s="12"/>
      <c r="H465" s="14"/>
      <c r="I465" s="14"/>
      <c r="J465" s="14"/>
      <c r="K465" s="15"/>
      <c r="L465" s="15"/>
      <c r="M465" s="14"/>
      <c r="N465" s="15"/>
      <c r="O465" s="15"/>
      <c r="P465" s="61" t="str">
        <f>IF(Q465="SI","ENTREGADO",IF('CONSOLIDADO Y GRAFICAS'!AB465="","",(IF('CONSOLIDADO Y GRAFICAS'!AB465&lt;='CONSOLIDADO Y GRAFICAS'!AC465,"FALTA ENTREGA","PENDIENTE"))))</f>
        <v/>
      </c>
      <c r="Q465" s="57"/>
      <c r="R465" s="50"/>
    </row>
    <row r="466" spans="1:18" ht="30" customHeight="1">
      <c r="A466" s="16"/>
      <c r="B466" s="16"/>
      <c r="C466" s="16"/>
      <c r="D466" s="16"/>
      <c r="E466" s="16"/>
      <c r="F466" s="16"/>
      <c r="G466" s="16"/>
      <c r="H466" s="10"/>
      <c r="I466" s="10"/>
      <c r="J466" s="10"/>
      <c r="K466" s="11"/>
      <c r="L466" s="11"/>
      <c r="M466" s="10"/>
      <c r="N466" s="11"/>
      <c r="O466" s="11"/>
      <c r="P466" s="61" t="str">
        <f>IF(Q466="SI","ENTREGADO",IF('CONSOLIDADO Y GRAFICAS'!AB466="","",(IF('CONSOLIDADO Y GRAFICAS'!AB466&lt;='CONSOLIDADO Y GRAFICAS'!AC466,"FALTA ENTREGA","PENDIENTE"))))</f>
        <v/>
      </c>
      <c r="Q466" s="55"/>
      <c r="R466" s="48"/>
    </row>
    <row r="467" spans="1:18" ht="30" customHeight="1">
      <c r="A467" s="12"/>
      <c r="B467" s="12"/>
      <c r="C467" s="12"/>
      <c r="D467" s="12"/>
      <c r="E467" s="12"/>
      <c r="F467" s="12"/>
      <c r="G467" s="12"/>
      <c r="H467" s="14"/>
      <c r="I467" s="14"/>
      <c r="J467" s="14"/>
      <c r="K467" s="15"/>
      <c r="L467" s="15"/>
      <c r="M467" s="14"/>
      <c r="N467" s="15"/>
      <c r="O467" s="15"/>
      <c r="P467" s="61" t="str">
        <f>IF(Q467="SI","ENTREGADO",IF('CONSOLIDADO Y GRAFICAS'!AB467="","",(IF('CONSOLIDADO Y GRAFICAS'!AB467&lt;='CONSOLIDADO Y GRAFICAS'!AC467,"FALTA ENTREGA","PENDIENTE"))))</f>
        <v/>
      </c>
      <c r="Q467" s="57"/>
      <c r="R467" s="50"/>
    </row>
    <row r="468" spans="1:18" ht="30" customHeight="1">
      <c r="A468" s="16"/>
      <c r="B468" s="16"/>
      <c r="C468" s="16"/>
      <c r="D468" s="16"/>
      <c r="E468" s="16"/>
      <c r="F468" s="16"/>
      <c r="G468" s="16"/>
      <c r="H468" s="10"/>
      <c r="I468" s="10"/>
      <c r="J468" s="10"/>
      <c r="K468" s="11"/>
      <c r="L468" s="11"/>
      <c r="M468" s="10"/>
      <c r="N468" s="11"/>
      <c r="O468" s="11"/>
      <c r="P468" s="61" t="str">
        <f>IF(Q468="SI","ENTREGADO",IF('CONSOLIDADO Y GRAFICAS'!AB468="","",(IF('CONSOLIDADO Y GRAFICAS'!AB468&lt;='CONSOLIDADO Y GRAFICAS'!AC468,"FALTA ENTREGA","PENDIENTE"))))</f>
        <v/>
      </c>
      <c r="Q468" s="55"/>
      <c r="R468" s="48"/>
    </row>
    <row r="469" spans="1:18" ht="30" customHeight="1">
      <c r="A469" s="12"/>
      <c r="B469" s="12"/>
      <c r="C469" s="12"/>
      <c r="D469" s="12"/>
      <c r="E469" s="12"/>
      <c r="F469" s="12"/>
      <c r="G469" s="12"/>
      <c r="H469" s="14"/>
      <c r="I469" s="14"/>
      <c r="J469" s="14"/>
      <c r="K469" s="15"/>
      <c r="L469" s="15"/>
      <c r="M469" s="14"/>
      <c r="N469" s="15"/>
      <c r="O469" s="15"/>
      <c r="P469" s="61" t="str">
        <f>IF(Q469="SI","ENTREGADO",IF('CONSOLIDADO Y GRAFICAS'!AB469="","",(IF('CONSOLIDADO Y GRAFICAS'!AB469&lt;='CONSOLIDADO Y GRAFICAS'!AC469,"FALTA ENTREGA","PENDIENTE"))))</f>
        <v/>
      </c>
      <c r="Q469" s="57"/>
      <c r="R469" s="50"/>
    </row>
    <row r="470" spans="1:18" ht="30" customHeight="1">
      <c r="A470" s="16"/>
      <c r="B470" s="16"/>
      <c r="C470" s="16"/>
      <c r="D470" s="16"/>
      <c r="E470" s="16"/>
      <c r="F470" s="16"/>
      <c r="G470" s="16"/>
      <c r="H470" s="10"/>
      <c r="I470" s="10"/>
      <c r="J470" s="10"/>
      <c r="K470" s="11"/>
      <c r="L470" s="11"/>
      <c r="M470" s="10"/>
      <c r="N470" s="11"/>
      <c r="O470" s="11"/>
      <c r="P470" s="61" t="str">
        <f>IF(Q470="SI","ENTREGADO",IF('CONSOLIDADO Y GRAFICAS'!AB470="","",(IF('CONSOLIDADO Y GRAFICAS'!AB470&lt;='CONSOLIDADO Y GRAFICAS'!AC470,"FALTA ENTREGA","PENDIENTE"))))</f>
        <v/>
      </c>
      <c r="Q470" s="55"/>
      <c r="R470" s="48"/>
    </row>
    <row r="471" spans="1:18" ht="30" customHeight="1">
      <c r="A471" s="12"/>
      <c r="B471" s="12"/>
      <c r="C471" s="12"/>
      <c r="D471" s="12"/>
      <c r="E471" s="12"/>
      <c r="F471" s="12"/>
      <c r="G471" s="12"/>
      <c r="H471" s="14"/>
      <c r="I471" s="14"/>
      <c r="J471" s="14"/>
      <c r="K471" s="15"/>
      <c r="L471" s="15"/>
      <c r="M471" s="14"/>
      <c r="N471" s="15"/>
      <c r="O471" s="15"/>
      <c r="P471" s="61" t="str">
        <f>IF(Q471="SI","ENTREGADO",IF('CONSOLIDADO Y GRAFICAS'!AB471="","",(IF('CONSOLIDADO Y GRAFICAS'!AB471&lt;='CONSOLIDADO Y GRAFICAS'!AC471,"FALTA ENTREGA","PENDIENTE"))))</f>
        <v/>
      </c>
      <c r="Q471" s="57"/>
      <c r="R471" s="50"/>
    </row>
    <row r="472" spans="1:18" ht="30" customHeight="1">
      <c r="A472" s="16"/>
      <c r="B472" s="16"/>
      <c r="C472" s="16"/>
      <c r="D472" s="16"/>
      <c r="E472" s="16"/>
      <c r="F472" s="16"/>
      <c r="G472" s="16"/>
      <c r="H472" s="10"/>
      <c r="I472" s="10"/>
      <c r="J472" s="10"/>
      <c r="K472" s="11"/>
      <c r="L472" s="11"/>
      <c r="M472" s="10"/>
      <c r="N472" s="11"/>
      <c r="O472" s="11"/>
      <c r="P472" s="61" t="str">
        <f>IF(Q472="SI","ENTREGADO",IF('CONSOLIDADO Y GRAFICAS'!AB472="","",(IF('CONSOLIDADO Y GRAFICAS'!AB472&lt;='CONSOLIDADO Y GRAFICAS'!AC472,"FALTA ENTREGA","PENDIENTE"))))</f>
        <v/>
      </c>
      <c r="Q472" s="55"/>
      <c r="R472" s="48"/>
    </row>
    <row r="473" spans="1:18" ht="30" customHeight="1">
      <c r="A473" s="12"/>
      <c r="B473" s="12"/>
      <c r="C473" s="12"/>
      <c r="D473" s="12"/>
      <c r="E473" s="12"/>
      <c r="F473" s="12"/>
      <c r="G473" s="12"/>
      <c r="H473" s="14"/>
      <c r="I473" s="14"/>
      <c r="J473" s="14"/>
      <c r="K473" s="15"/>
      <c r="L473" s="15"/>
      <c r="M473" s="14"/>
      <c r="N473" s="15"/>
      <c r="O473" s="15"/>
      <c r="P473" s="61" t="str">
        <f>IF(Q473="SI","ENTREGADO",IF('CONSOLIDADO Y GRAFICAS'!AB473="","",(IF('CONSOLIDADO Y GRAFICAS'!AB473&lt;='CONSOLIDADO Y GRAFICAS'!AC473,"FALTA ENTREGA","PENDIENTE"))))</f>
        <v/>
      </c>
      <c r="Q473" s="57"/>
      <c r="R473" s="50"/>
    </row>
    <row r="474" spans="1:18" ht="30" customHeight="1">
      <c r="A474" s="16"/>
      <c r="B474" s="16"/>
      <c r="C474" s="16"/>
      <c r="D474" s="16"/>
      <c r="E474" s="16"/>
      <c r="F474" s="16"/>
      <c r="G474" s="16"/>
      <c r="H474" s="10"/>
      <c r="I474" s="10"/>
      <c r="J474" s="10"/>
      <c r="K474" s="11"/>
      <c r="L474" s="11"/>
      <c r="M474" s="10"/>
      <c r="N474" s="11"/>
      <c r="O474" s="11"/>
      <c r="P474" s="61" t="str">
        <f>IF(Q474="SI","ENTREGADO",IF('CONSOLIDADO Y GRAFICAS'!AB474="","",(IF('CONSOLIDADO Y GRAFICAS'!AB474&lt;='CONSOLIDADO Y GRAFICAS'!AC474,"FALTA ENTREGA","PENDIENTE"))))</f>
        <v/>
      </c>
      <c r="Q474" s="55"/>
      <c r="R474" s="48"/>
    </row>
    <row r="475" spans="1:18" ht="30" customHeight="1">
      <c r="A475" s="12"/>
      <c r="B475" s="12"/>
      <c r="C475" s="12"/>
      <c r="D475" s="12"/>
      <c r="E475" s="12"/>
      <c r="F475" s="12"/>
      <c r="G475" s="12"/>
      <c r="H475" s="14"/>
      <c r="I475" s="14"/>
      <c r="J475" s="14"/>
      <c r="K475" s="15"/>
      <c r="L475" s="15"/>
      <c r="M475" s="14"/>
      <c r="N475" s="15"/>
      <c r="O475" s="15"/>
      <c r="P475" s="61" t="str">
        <f>IF(Q475="SI","ENTREGADO",IF('CONSOLIDADO Y GRAFICAS'!AB475="","",(IF('CONSOLIDADO Y GRAFICAS'!AB475&lt;='CONSOLIDADO Y GRAFICAS'!AC475,"FALTA ENTREGA","PENDIENTE"))))</f>
        <v/>
      </c>
      <c r="Q475" s="57"/>
      <c r="R475" s="50"/>
    </row>
    <row r="476" spans="1:18" ht="30" customHeight="1">
      <c r="A476" s="16"/>
      <c r="B476" s="16"/>
      <c r="C476" s="16"/>
      <c r="D476" s="16"/>
      <c r="E476" s="16"/>
      <c r="F476" s="16"/>
      <c r="G476" s="16"/>
      <c r="H476" s="10"/>
      <c r="I476" s="10"/>
      <c r="J476" s="10"/>
      <c r="K476" s="11"/>
      <c r="L476" s="11"/>
      <c r="M476" s="10"/>
      <c r="N476" s="11"/>
      <c r="O476" s="11"/>
      <c r="P476" s="61" t="str">
        <f>IF(Q476="SI","ENTREGADO",IF('CONSOLIDADO Y GRAFICAS'!AB476="","",(IF('CONSOLIDADO Y GRAFICAS'!AB476&lt;='CONSOLIDADO Y GRAFICAS'!AC476,"FALTA ENTREGA","PENDIENTE"))))</f>
        <v/>
      </c>
      <c r="Q476" s="55"/>
      <c r="R476" s="48"/>
    </row>
    <row r="477" spans="1:18" ht="30" customHeight="1">
      <c r="A477" s="12"/>
      <c r="B477" s="12"/>
      <c r="C477" s="12"/>
      <c r="D477" s="12"/>
      <c r="E477" s="12"/>
      <c r="F477" s="12"/>
      <c r="G477" s="12"/>
      <c r="H477" s="14"/>
      <c r="I477" s="14"/>
      <c r="J477" s="14"/>
      <c r="K477" s="15"/>
      <c r="L477" s="15"/>
      <c r="M477" s="14"/>
      <c r="N477" s="15"/>
      <c r="O477" s="15"/>
      <c r="P477" s="61" t="str">
        <f>IF(Q477="SI","ENTREGADO",IF('CONSOLIDADO Y GRAFICAS'!AB477="","",(IF('CONSOLIDADO Y GRAFICAS'!AB477&lt;='CONSOLIDADO Y GRAFICAS'!AC477,"FALTA ENTREGA","PENDIENTE"))))</f>
        <v/>
      </c>
      <c r="Q477" s="57"/>
      <c r="R477" s="50"/>
    </row>
    <row r="478" spans="1:18" ht="30" customHeight="1">
      <c r="A478" s="16"/>
      <c r="B478" s="16"/>
      <c r="C478" s="16"/>
      <c r="D478" s="16"/>
      <c r="E478" s="16"/>
      <c r="F478" s="16"/>
      <c r="G478" s="16"/>
      <c r="H478" s="10"/>
      <c r="I478" s="10"/>
      <c r="J478" s="10"/>
      <c r="K478" s="11"/>
      <c r="L478" s="11"/>
      <c r="M478" s="10"/>
      <c r="N478" s="11"/>
      <c r="O478" s="11"/>
      <c r="P478" s="61" t="str">
        <f>IF(Q478="SI","ENTREGADO",IF('CONSOLIDADO Y GRAFICAS'!AB478="","",(IF('CONSOLIDADO Y GRAFICAS'!AB478&lt;='CONSOLIDADO Y GRAFICAS'!AC478,"FALTA ENTREGA","PENDIENTE"))))</f>
        <v/>
      </c>
      <c r="Q478" s="55"/>
      <c r="R478" s="48"/>
    </row>
    <row r="479" spans="1:18" ht="30" customHeight="1">
      <c r="A479" s="12"/>
      <c r="B479" s="12"/>
      <c r="C479" s="12"/>
      <c r="D479" s="12"/>
      <c r="E479" s="12"/>
      <c r="F479" s="12"/>
      <c r="G479" s="12"/>
      <c r="H479" s="14"/>
      <c r="I479" s="14"/>
      <c r="J479" s="14"/>
      <c r="K479" s="15"/>
      <c r="L479" s="15"/>
      <c r="M479" s="14"/>
      <c r="N479" s="15"/>
      <c r="O479" s="15"/>
      <c r="P479" s="61" t="str">
        <f>IF(Q479="SI","ENTREGADO",IF('CONSOLIDADO Y GRAFICAS'!AB479="","",(IF('CONSOLIDADO Y GRAFICAS'!AB479&lt;='CONSOLIDADO Y GRAFICAS'!AC479,"FALTA ENTREGA","PENDIENTE"))))</f>
        <v/>
      </c>
      <c r="Q479" s="57"/>
      <c r="R479" s="50"/>
    </row>
    <row r="480" spans="1:18" ht="30" customHeight="1">
      <c r="A480" s="16"/>
      <c r="B480" s="16"/>
      <c r="C480" s="16"/>
      <c r="D480" s="16"/>
      <c r="E480" s="16"/>
      <c r="F480" s="16"/>
      <c r="G480" s="16"/>
      <c r="H480" s="10"/>
      <c r="I480" s="10"/>
      <c r="J480" s="10"/>
      <c r="K480" s="11"/>
      <c r="L480" s="11"/>
      <c r="M480" s="10"/>
      <c r="N480" s="11"/>
      <c r="O480" s="11"/>
      <c r="P480" s="61" t="str">
        <f>IF(Q480="SI","ENTREGADO",IF('CONSOLIDADO Y GRAFICAS'!AB480="","",(IF('CONSOLIDADO Y GRAFICAS'!AB480&lt;='CONSOLIDADO Y GRAFICAS'!AC480,"FALTA ENTREGA","PENDIENTE"))))</f>
        <v/>
      </c>
      <c r="Q480" s="55"/>
      <c r="R480" s="48"/>
    </row>
    <row r="481" spans="1:18" ht="30" customHeight="1">
      <c r="A481" s="12"/>
      <c r="B481" s="12"/>
      <c r="C481" s="12"/>
      <c r="D481" s="12"/>
      <c r="E481" s="12"/>
      <c r="F481" s="12"/>
      <c r="G481" s="12"/>
      <c r="H481" s="14"/>
      <c r="I481" s="14"/>
      <c r="J481" s="14"/>
      <c r="K481" s="15"/>
      <c r="L481" s="15"/>
      <c r="M481" s="14"/>
      <c r="N481" s="15"/>
      <c r="O481" s="15"/>
      <c r="P481" s="61" t="str">
        <f>IF(Q481="SI","ENTREGADO",IF('CONSOLIDADO Y GRAFICAS'!AB481="","",(IF('CONSOLIDADO Y GRAFICAS'!AB481&lt;='CONSOLIDADO Y GRAFICAS'!AC481,"FALTA ENTREGA","PENDIENTE"))))</f>
        <v/>
      </c>
      <c r="Q481" s="57"/>
      <c r="R481" s="50"/>
    </row>
    <row r="482" spans="1:18" ht="30" customHeight="1">
      <c r="A482" s="16"/>
      <c r="B482" s="16"/>
      <c r="C482" s="16"/>
      <c r="D482" s="16"/>
      <c r="E482" s="16"/>
      <c r="F482" s="16"/>
      <c r="G482" s="16"/>
      <c r="H482" s="10"/>
      <c r="I482" s="10"/>
      <c r="J482" s="10"/>
      <c r="K482" s="11"/>
      <c r="L482" s="11"/>
      <c r="M482" s="10"/>
      <c r="N482" s="11"/>
      <c r="O482" s="11"/>
      <c r="P482" s="61" t="str">
        <f>IF(Q482="SI","ENTREGADO",IF('CONSOLIDADO Y GRAFICAS'!AB482="","",(IF('CONSOLIDADO Y GRAFICAS'!AB482&lt;='CONSOLIDADO Y GRAFICAS'!AC482,"FALTA ENTREGA","PENDIENTE"))))</f>
        <v/>
      </c>
      <c r="Q482" s="55"/>
      <c r="R482" s="48"/>
    </row>
    <row r="483" spans="1:18" ht="30" customHeight="1">
      <c r="A483" s="12"/>
      <c r="B483" s="12"/>
      <c r="C483" s="12"/>
      <c r="D483" s="12"/>
      <c r="E483" s="12"/>
      <c r="F483" s="12"/>
      <c r="G483" s="12"/>
      <c r="H483" s="14"/>
      <c r="I483" s="14"/>
      <c r="J483" s="14"/>
      <c r="K483" s="15"/>
      <c r="L483" s="15"/>
      <c r="M483" s="14"/>
      <c r="N483" s="15"/>
      <c r="O483" s="15"/>
      <c r="P483" s="61" t="str">
        <f>IF(Q483="SI","ENTREGADO",IF('CONSOLIDADO Y GRAFICAS'!AB483="","",(IF('CONSOLIDADO Y GRAFICAS'!AB483&lt;='CONSOLIDADO Y GRAFICAS'!AC483,"FALTA ENTREGA","PENDIENTE"))))</f>
        <v/>
      </c>
      <c r="Q483" s="57"/>
      <c r="R483" s="50"/>
    </row>
    <row r="484" spans="1:18" ht="30" customHeight="1">
      <c r="A484" s="16"/>
      <c r="B484" s="16"/>
      <c r="C484" s="16"/>
      <c r="D484" s="16"/>
      <c r="E484" s="16"/>
      <c r="F484" s="16"/>
      <c r="G484" s="16"/>
      <c r="H484" s="10"/>
      <c r="I484" s="10"/>
      <c r="J484" s="10"/>
      <c r="K484" s="11"/>
      <c r="L484" s="11"/>
      <c r="M484" s="10"/>
      <c r="N484" s="11"/>
      <c r="O484" s="11"/>
      <c r="P484" s="61" t="str">
        <f>IF(Q484="SI","ENTREGADO",IF('CONSOLIDADO Y GRAFICAS'!AB484="","",(IF('CONSOLIDADO Y GRAFICAS'!AB484&lt;='CONSOLIDADO Y GRAFICAS'!AC484,"FALTA ENTREGA","PENDIENTE"))))</f>
        <v/>
      </c>
      <c r="Q484" s="55"/>
      <c r="R484" s="48"/>
    </row>
    <row r="485" spans="1:18" ht="30" customHeight="1">
      <c r="A485" s="12"/>
      <c r="B485" s="12"/>
      <c r="C485" s="12"/>
      <c r="D485" s="12"/>
      <c r="E485" s="12"/>
      <c r="F485" s="12"/>
      <c r="G485" s="12"/>
      <c r="H485" s="14"/>
      <c r="I485" s="14"/>
      <c r="J485" s="14"/>
      <c r="K485" s="15"/>
      <c r="L485" s="15"/>
      <c r="M485" s="14"/>
      <c r="N485" s="15"/>
      <c r="O485" s="15"/>
      <c r="P485" s="61" t="str">
        <f>IF(Q485="SI","ENTREGADO",IF('CONSOLIDADO Y GRAFICAS'!AB485="","",(IF('CONSOLIDADO Y GRAFICAS'!AB485&lt;='CONSOLIDADO Y GRAFICAS'!AC485,"FALTA ENTREGA","PENDIENTE"))))</f>
        <v/>
      </c>
      <c r="Q485" s="57"/>
      <c r="R485" s="50"/>
    </row>
    <row r="486" spans="1:18" ht="30" customHeight="1">
      <c r="A486" s="16"/>
      <c r="B486" s="16"/>
      <c r="C486" s="16"/>
      <c r="D486" s="16"/>
      <c r="E486" s="16"/>
      <c r="F486" s="16"/>
      <c r="G486" s="16"/>
      <c r="H486" s="10"/>
      <c r="I486" s="10"/>
      <c r="J486" s="10"/>
      <c r="K486" s="11"/>
      <c r="L486" s="11"/>
      <c r="M486" s="10"/>
      <c r="N486" s="11"/>
      <c r="O486" s="11"/>
      <c r="P486" s="61" t="str">
        <f>IF(Q486="SI","ENTREGADO",IF('CONSOLIDADO Y GRAFICAS'!AB486="","",(IF('CONSOLIDADO Y GRAFICAS'!AB486&lt;='CONSOLIDADO Y GRAFICAS'!AC486,"FALTA ENTREGA","PENDIENTE"))))</f>
        <v/>
      </c>
      <c r="Q486" s="55"/>
      <c r="R486" s="48"/>
    </row>
    <row r="487" spans="1:18" ht="30" customHeight="1">
      <c r="A487" s="12"/>
      <c r="B487" s="12"/>
      <c r="C487" s="12"/>
      <c r="D487" s="12"/>
      <c r="E487" s="12"/>
      <c r="F487" s="12"/>
      <c r="G487" s="12"/>
      <c r="H487" s="14"/>
      <c r="I487" s="14"/>
      <c r="J487" s="14"/>
      <c r="K487" s="15"/>
      <c r="L487" s="15"/>
      <c r="M487" s="14"/>
      <c r="N487" s="15"/>
      <c r="O487" s="15"/>
      <c r="P487" s="61" t="str">
        <f>IF(Q487="SI","ENTREGADO",IF('CONSOLIDADO Y GRAFICAS'!AB487="","",(IF('CONSOLIDADO Y GRAFICAS'!AB487&lt;='CONSOLIDADO Y GRAFICAS'!AC487,"FALTA ENTREGA","PENDIENTE"))))</f>
        <v/>
      </c>
      <c r="Q487" s="57"/>
      <c r="R487" s="50"/>
    </row>
    <row r="488" spans="1:18" ht="30" customHeight="1">
      <c r="A488" s="16"/>
      <c r="B488" s="16"/>
      <c r="C488" s="16"/>
      <c r="D488" s="16"/>
      <c r="E488" s="16"/>
      <c r="F488" s="16"/>
      <c r="G488" s="16"/>
      <c r="H488" s="10"/>
      <c r="I488" s="10"/>
      <c r="J488" s="10"/>
      <c r="K488" s="11"/>
      <c r="L488" s="11"/>
      <c r="M488" s="10"/>
      <c r="N488" s="11"/>
      <c r="O488" s="11"/>
      <c r="P488" s="61" t="str">
        <f>IF(Q488="SI","ENTREGADO",IF('CONSOLIDADO Y GRAFICAS'!AB488="","",(IF('CONSOLIDADO Y GRAFICAS'!AB488&lt;='CONSOLIDADO Y GRAFICAS'!AC488,"FALTA ENTREGA","PENDIENTE"))))</f>
        <v/>
      </c>
      <c r="Q488" s="55"/>
      <c r="R488" s="48"/>
    </row>
    <row r="489" spans="1:18" ht="30" customHeight="1">
      <c r="A489" s="12"/>
      <c r="B489" s="12"/>
      <c r="C489" s="12"/>
      <c r="D489" s="12"/>
      <c r="E489" s="12"/>
      <c r="F489" s="12"/>
      <c r="G489" s="12"/>
      <c r="H489" s="14"/>
      <c r="I489" s="14"/>
      <c r="J489" s="14"/>
      <c r="K489" s="15"/>
      <c r="L489" s="15"/>
      <c r="M489" s="14"/>
      <c r="N489" s="15"/>
      <c r="O489" s="15"/>
      <c r="P489" s="61" t="str">
        <f>IF(Q489="SI","ENTREGADO",IF('CONSOLIDADO Y GRAFICAS'!AB489="","",(IF('CONSOLIDADO Y GRAFICAS'!AB489&lt;='CONSOLIDADO Y GRAFICAS'!AC489,"FALTA ENTREGA","PENDIENTE"))))</f>
        <v/>
      </c>
      <c r="Q489" s="57"/>
      <c r="R489" s="50"/>
    </row>
    <row r="490" spans="1:18" ht="30" customHeight="1">
      <c r="A490" s="16"/>
      <c r="B490" s="16"/>
      <c r="C490" s="16"/>
      <c r="D490" s="16"/>
      <c r="E490" s="16"/>
      <c r="F490" s="16"/>
      <c r="G490" s="16"/>
      <c r="H490" s="10"/>
      <c r="I490" s="10"/>
      <c r="J490" s="10"/>
      <c r="K490" s="11"/>
      <c r="L490" s="11"/>
      <c r="M490" s="10"/>
      <c r="N490" s="11"/>
      <c r="O490" s="11"/>
      <c r="P490" s="61" t="str">
        <f>IF(Q490="SI","ENTREGADO",IF('CONSOLIDADO Y GRAFICAS'!AB490="","",(IF('CONSOLIDADO Y GRAFICAS'!AB490&lt;='CONSOLIDADO Y GRAFICAS'!AC490,"FALTA ENTREGA","PENDIENTE"))))</f>
        <v/>
      </c>
      <c r="Q490" s="55"/>
      <c r="R490" s="48"/>
    </row>
    <row r="491" spans="1:18" ht="30" customHeight="1">
      <c r="A491" s="12"/>
      <c r="B491" s="12"/>
      <c r="C491" s="12"/>
      <c r="D491" s="12"/>
      <c r="E491" s="12"/>
      <c r="F491" s="12"/>
      <c r="G491" s="12"/>
      <c r="H491" s="14"/>
      <c r="I491" s="14"/>
      <c r="J491" s="14"/>
      <c r="K491" s="15"/>
      <c r="L491" s="15"/>
      <c r="M491" s="14"/>
      <c r="N491" s="15"/>
      <c r="O491" s="15"/>
      <c r="P491" s="61" t="str">
        <f>IF(Q491="SI","ENTREGADO",IF('CONSOLIDADO Y GRAFICAS'!AB491="","",(IF('CONSOLIDADO Y GRAFICAS'!AB491&lt;='CONSOLIDADO Y GRAFICAS'!AC491,"FALTA ENTREGA","PENDIENTE"))))</f>
        <v/>
      </c>
      <c r="Q491" s="57"/>
      <c r="R491" s="50"/>
    </row>
    <row r="492" spans="1:18" ht="30" customHeight="1">
      <c r="A492" s="16"/>
      <c r="B492" s="16"/>
      <c r="C492" s="16"/>
      <c r="D492" s="16"/>
      <c r="E492" s="16"/>
      <c r="F492" s="16"/>
      <c r="G492" s="16"/>
      <c r="H492" s="10"/>
      <c r="I492" s="10"/>
      <c r="J492" s="10"/>
      <c r="K492" s="11"/>
      <c r="L492" s="11"/>
      <c r="M492" s="10"/>
      <c r="N492" s="11"/>
      <c r="O492" s="11"/>
      <c r="P492" s="61" t="str">
        <f>IF(Q492="SI","ENTREGADO",IF('CONSOLIDADO Y GRAFICAS'!AB492="","",(IF('CONSOLIDADO Y GRAFICAS'!AB492&lt;='CONSOLIDADO Y GRAFICAS'!AC492,"FALTA ENTREGA","PENDIENTE"))))</f>
        <v/>
      </c>
      <c r="Q492" s="55"/>
      <c r="R492" s="48"/>
    </row>
    <row r="493" spans="1:18" ht="30" customHeight="1">
      <c r="A493" s="12"/>
      <c r="B493" s="12"/>
      <c r="C493" s="12"/>
      <c r="D493" s="12"/>
      <c r="E493" s="12"/>
      <c r="F493" s="12"/>
      <c r="G493" s="12"/>
      <c r="H493" s="14"/>
      <c r="I493" s="14"/>
      <c r="J493" s="14"/>
      <c r="K493" s="15"/>
      <c r="L493" s="15"/>
      <c r="M493" s="14"/>
      <c r="N493" s="15"/>
      <c r="O493" s="15"/>
      <c r="P493" s="61" t="str">
        <f>IF(Q493="SI","ENTREGADO",IF('CONSOLIDADO Y GRAFICAS'!AB493="","",(IF('CONSOLIDADO Y GRAFICAS'!AB493&lt;='CONSOLIDADO Y GRAFICAS'!AC493,"FALTA ENTREGA","PENDIENTE"))))</f>
        <v/>
      </c>
      <c r="Q493" s="57"/>
      <c r="R493" s="50"/>
    </row>
    <row r="494" spans="1:18" ht="30" customHeight="1">
      <c r="A494" s="16"/>
      <c r="B494" s="16"/>
      <c r="C494" s="16"/>
      <c r="D494" s="16"/>
      <c r="E494" s="16"/>
      <c r="F494" s="16"/>
      <c r="G494" s="16"/>
      <c r="H494" s="10"/>
      <c r="I494" s="10"/>
      <c r="J494" s="10"/>
      <c r="K494" s="11"/>
      <c r="L494" s="11"/>
      <c r="M494" s="10"/>
      <c r="N494" s="11"/>
      <c r="O494" s="11"/>
      <c r="P494" s="61" t="str">
        <f>IF(Q494="SI","ENTREGADO",IF('CONSOLIDADO Y GRAFICAS'!AB494="","",(IF('CONSOLIDADO Y GRAFICAS'!AB494&lt;='CONSOLIDADO Y GRAFICAS'!AC494,"FALTA ENTREGA","PENDIENTE"))))</f>
        <v/>
      </c>
      <c r="Q494" s="55"/>
      <c r="R494" s="48"/>
    </row>
    <row r="495" spans="1:18" ht="30" customHeight="1">
      <c r="A495" s="12"/>
      <c r="B495" s="12"/>
      <c r="C495" s="12"/>
      <c r="D495" s="12"/>
      <c r="E495" s="12"/>
      <c r="F495" s="12"/>
      <c r="G495" s="12"/>
      <c r="H495" s="14"/>
      <c r="I495" s="14"/>
      <c r="J495" s="14"/>
      <c r="K495" s="15"/>
      <c r="L495" s="15"/>
      <c r="M495" s="14"/>
      <c r="N495" s="15"/>
      <c r="O495" s="15"/>
      <c r="P495" s="61" t="str">
        <f>IF(Q495="SI","ENTREGADO",IF('CONSOLIDADO Y GRAFICAS'!AB495="","",(IF('CONSOLIDADO Y GRAFICAS'!AB495&lt;='CONSOLIDADO Y GRAFICAS'!AC495,"FALTA ENTREGA","PENDIENTE"))))</f>
        <v/>
      </c>
      <c r="Q495" s="57"/>
      <c r="R495" s="50"/>
    </row>
    <row r="496" spans="1:18" ht="30" customHeight="1">
      <c r="A496" s="16"/>
      <c r="B496" s="16"/>
      <c r="C496" s="16"/>
      <c r="D496" s="16"/>
      <c r="E496" s="16"/>
      <c r="F496" s="16"/>
      <c r="G496" s="16"/>
      <c r="H496" s="10"/>
      <c r="I496" s="10"/>
      <c r="J496" s="10"/>
      <c r="K496" s="11"/>
      <c r="L496" s="11"/>
      <c r="M496" s="10"/>
      <c r="N496" s="11"/>
      <c r="O496" s="11"/>
      <c r="P496" s="61" t="str">
        <f>IF(Q496="SI","ENTREGADO",IF('CONSOLIDADO Y GRAFICAS'!AB496="","",(IF('CONSOLIDADO Y GRAFICAS'!AB496&lt;='CONSOLIDADO Y GRAFICAS'!AC496,"FALTA ENTREGA","PENDIENTE"))))</f>
        <v/>
      </c>
      <c r="Q496" s="55"/>
      <c r="R496" s="48"/>
    </row>
    <row r="497" spans="1:18" ht="30" customHeight="1">
      <c r="A497" s="12"/>
      <c r="B497" s="12"/>
      <c r="C497" s="12"/>
      <c r="D497" s="12"/>
      <c r="E497" s="12"/>
      <c r="F497" s="12"/>
      <c r="G497" s="12"/>
      <c r="H497" s="14"/>
      <c r="I497" s="14"/>
      <c r="J497" s="14"/>
      <c r="K497" s="15"/>
      <c r="L497" s="15"/>
      <c r="M497" s="14"/>
      <c r="N497" s="15"/>
      <c r="O497" s="15"/>
      <c r="P497" s="61" t="str">
        <f>IF(Q497="SI","ENTREGADO",IF('CONSOLIDADO Y GRAFICAS'!AB497="","",(IF('CONSOLIDADO Y GRAFICAS'!AB497&lt;='CONSOLIDADO Y GRAFICAS'!AC497,"FALTA ENTREGA","PENDIENTE"))))</f>
        <v/>
      </c>
      <c r="Q497" s="57"/>
      <c r="R497" s="50"/>
    </row>
    <row r="498" spans="1:18" ht="30" customHeight="1">
      <c r="A498" s="16"/>
      <c r="B498" s="16"/>
      <c r="C498" s="16"/>
      <c r="D498" s="16"/>
      <c r="E498" s="16"/>
      <c r="F498" s="16"/>
      <c r="G498" s="16"/>
      <c r="H498" s="10"/>
      <c r="I498" s="10"/>
      <c r="J498" s="10"/>
      <c r="K498" s="11"/>
      <c r="L498" s="11"/>
      <c r="M498" s="10"/>
      <c r="N498" s="11"/>
      <c r="O498" s="11"/>
      <c r="P498" s="61" t="str">
        <f>IF(Q498="SI","ENTREGADO",IF('CONSOLIDADO Y GRAFICAS'!AB498="","",(IF('CONSOLIDADO Y GRAFICAS'!AB498&lt;='CONSOLIDADO Y GRAFICAS'!AC498,"FALTA ENTREGA","PENDIENTE"))))</f>
        <v/>
      </c>
      <c r="Q498" s="55"/>
      <c r="R498" s="48"/>
    </row>
    <row r="499" spans="1:18" ht="30" customHeight="1">
      <c r="A499" s="12"/>
      <c r="B499" s="12"/>
      <c r="C499" s="12"/>
      <c r="D499" s="12"/>
      <c r="E499" s="12"/>
      <c r="F499" s="12"/>
      <c r="G499" s="12"/>
      <c r="H499" s="14"/>
      <c r="I499" s="14"/>
      <c r="J499" s="14"/>
      <c r="K499" s="15"/>
      <c r="L499" s="15"/>
      <c r="M499" s="14"/>
      <c r="N499" s="15"/>
      <c r="O499" s="15"/>
      <c r="P499" s="61" t="str">
        <f>IF(Q499="SI","ENTREGADO",IF('CONSOLIDADO Y GRAFICAS'!AB499="","",(IF('CONSOLIDADO Y GRAFICAS'!AB499&lt;='CONSOLIDADO Y GRAFICAS'!AC499,"FALTA ENTREGA","PENDIENTE"))))</f>
        <v/>
      </c>
      <c r="Q499" s="57"/>
      <c r="R499" s="50"/>
    </row>
    <row r="500" spans="1:18" ht="30" customHeight="1">
      <c r="A500" s="16"/>
      <c r="B500" s="16"/>
      <c r="C500" s="16"/>
      <c r="D500" s="16"/>
      <c r="E500" s="16"/>
      <c r="F500" s="16"/>
      <c r="G500" s="16"/>
      <c r="H500" s="10"/>
      <c r="I500" s="10"/>
      <c r="J500" s="10"/>
      <c r="K500" s="11"/>
      <c r="L500" s="11"/>
      <c r="M500" s="10"/>
      <c r="N500" s="11"/>
      <c r="O500" s="11"/>
      <c r="P500" s="61" t="str">
        <f>IF(Q500="SI","ENTREGADO",IF('CONSOLIDADO Y GRAFICAS'!AB500="","",(IF('CONSOLIDADO Y GRAFICAS'!AB500&lt;='CONSOLIDADO Y GRAFICAS'!AC500,"FALTA ENTREGA","PENDIENTE"))))</f>
        <v/>
      </c>
      <c r="Q500" s="55"/>
      <c r="R500" s="48"/>
    </row>
    <row r="501" spans="1:18" ht="30" customHeight="1">
      <c r="A501" s="12"/>
      <c r="B501" s="12"/>
      <c r="C501" s="12"/>
      <c r="D501" s="12"/>
      <c r="E501" s="12"/>
      <c r="F501" s="12"/>
      <c r="G501" s="12"/>
      <c r="H501" s="14"/>
      <c r="I501" s="14"/>
      <c r="J501" s="14"/>
      <c r="K501" s="15"/>
      <c r="L501" s="15"/>
      <c r="M501" s="14"/>
      <c r="N501" s="15"/>
      <c r="O501" s="15"/>
      <c r="P501" s="61" t="str">
        <f>IF(Q501="SI","ENTREGADO",IF('CONSOLIDADO Y GRAFICAS'!AB501="","",(IF('CONSOLIDADO Y GRAFICAS'!AB501&lt;='CONSOLIDADO Y GRAFICAS'!AC501,"FALTA ENTREGA","PENDIENTE"))))</f>
        <v/>
      </c>
      <c r="Q501" s="57"/>
      <c r="R501" s="50"/>
    </row>
    <row r="502" spans="1:18" ht="30" customHeight="1">
      <c r="A502" s="16"/>
      <c r="B502" s="16"/>
      <c r="C502" s="16"/>
      <c r="D502" s="16"/>
      <c r="E502" s="16"/>
      <c r="F502" s="16"/>
      <c r="G502" s="16"/>
      <c r="H502" s="10"/>
      <c r="I502" s="10"/>
      <c r="J502" s="10"/>
      <c r="K502" s="11"/>
      <c r="L502" s="11"/>
      <c r="M502" s="10"/>
      <c r="N502" s="11"/>
      <c r="O502" s="11"/>
      <c r="P502" s="61" t="str">
        <f>IF(Q502="SI","ENTREGADO",IF('CONSOLIDADO Y GRAFICAS'!AB502="","",(IF('CONSOLIDADO Y GRAFICAS'!AB502&lt;='CONSOLIDADO Y GRAFICAS'!AC502,"FALTA ENTREGA","PENDIENTE"))))</f>
        <v/>
      </c>
      <c r="Q502" s="55"/>
      <c r="R502" s="48"/>
    </row>
    <row r="503" spans="1:18" ht="30" customHeight="1">
      <c r="A503" s="12"/>
      <c r="B503" s="12"/>
      <c r="C503" s="12"/>
      <c r="D503" s="12"/>
      <c r="E503" s="12"/>
      <c r="F503" s="12"/>
      <c r="G503" s="12"/>
      <c r="H503" s="14"/>
      <c r="I503" s="14"/>
      <c r="J503" s="14"/>
      <c r="K503" s="15"/>
      <c r="L503" s="15"/>
      <c r="M503" s="14"/>
      <c r="N503" s="15"/>
      <c r="O503" s="15"/>
      <c r="P503" s="61" t="str">
        <f>IF(Q503="SI","ENTREGADO",IF('CONSOLIDADO Y GRAFICAS'!AB503="","",(IF('CONSOLIDADO Y GRAFICAS'!AB503&lt;='CONSOLIDADO Y GRAFICAS'!AC503,"FALTA ENTREGA","PENDIENTE"))))</f>
        <v/>
      </c>
      <c r="Q503" s="57"/>
      <c r="R503" s="50"/>
    </row>
    <row r="504" spans="1:18" ht="30" customHeight="1">
      <c r="A504" s="16"/>
      <c r="B504" s="16"/>
      <c r="C504" s="16"/>
      <c r="D504" s="16"/>
      <c r="E504" s="16"/>
      <c r="F504" s="16"/>
      <c r="G504" s="16"/>
      <c r="H504" s="10"/>
      <c r="I504" s="10"/>
      <c r="J504" s="10"/>
      <c r="K504" s="11"/>
      <c r="L504" s="11"/>
      <c r="M504" s="10"/>
      <c r="N504" s="11"/>
      <c r="O504" s="11"/>
      <c r="P504" s="61" t="str">
        <f>IF(Q504="SI","ENTREGADO",IF('CONSOLIDADO Y GRAFICAS'!AB504="","",(IF('CONSOLIDADO Y GRAFICAS'!AB504&lt;='CONSOLIDADO Y GRAFICAS'!AC504,"FALTA ENTREGA","PENDIENTE"))))</f>
        <v/>
      </c>
      <c r="Q504" s="55"/>
      <c r="R504" s="48"/>
    </row>
    <row r="505" spans="1:18" ht="30" customHeight="1">
      <c r="A505" s="12"/>
      <c r="B505" s="12"/>
      <c r="C505" s="12"/>
      <c r="D505" s="12"/>
      <c r="E505" s="12"/>
      <c r="F505" s="12"/>
      <c r="G505" s="12"/>
      <c r="H505" s="14"/>
      <c r="I505" s="14"/>
      <c r="J505" s="14"/>
      <c r="K505" s="15"/>
      <c r="L505" s="15"/>
      <c r="M505" s="14"/>
      <c r="N505" s="15"/>
      <c r="O505" s="15"/>
      <c r="P505" s="61" t="str">
        <f>IF(Q505="SI","ENTREGADO",IF('CONSOLIDADO Y GRAFICAS'!AB505="","",(IF('CONSOLIDADO Y GRAFICAS'!AB505&lt;='CONSOLIDADO Y GRAFICAS'!AC505,"FALTA ENTREGA","PENDIENTE"))))</f>
        <v/>
      </c>
      <c r="Q505" s="57"/>
      <c r="R505" s="50"/>
    </row>
    <row r="506" spans="1:18" ht="30" customHeight="1">
      <c r="A506" s="16"/>
      <c r="B506" s="16"/>
      <c r="C506" s="16"/>
      <c r="D506" s="16"/>
      <c r="E506" s="16"/>
      <c r="F506" s="16"/>
      <c r="G506" s="16"/>
      <c r="H506" s="10"/>
      <c r="I506" s="10"/>
      <c r="J506" s="10"/>
      <c r="K506" s="11"/>
      <c r="L506" s="11"/>
      <c r="M506" s="10"/>
      <c r="N506" s="11"/>
      <c r="O506" s="11"/>
      <c r="P506" s="61" t="str">
        <f>IF(Q506="SI","ENTREGADO",IF('CONSOLIDADO Y GRAFICAS'!AB506="","",(IF('CONSOLIDADO Y GRAFICAS'!AB506&lt;='CONSOLIDADO Y GRAFICAS'!AC506,"FALTA ENTREGA","PENDIENTE"))))</f>
        <v/>
      </c>
      <c r="Q506" s="55"/>
      <c r="R506" s="48"/>
    </row>
    <row r="507" spans="1:18" ht="30" customHeight="1">
      <c r="A507" s="12"/>
      <c r="B507" s="12"/>
      <c r="C507" s="12"/>
      <c r="D507" s="12"/>
      <c r="E507" s="12"/>
      <c r="F507" s="12"/>
      <c r="G507" s="12"/>
      <c r="H507" s="14"/>
      <c r="I507" s="14"/>
      <c r="J507" s="14"/>
      <c r="K507" s="15"/>
      <c r="L507" s="15"/>
      <c r="M507" s="14"/>
      <c r="N507" s="15"/>
      <c r="O507" s="15"/>
      <c r="P507" s="61" t="str">
        <f>IF(Q507="SI","ENTREGADO",IF('CONSOLIDADO Y GRAFICAS'!AB507="","",(IF('CONSOLIDADO Y GRAFICAS'!AB507&lt;='CONSOLIDADO Y GRAFICAS'!AC507,"FALTA ENTREGA","PENDIENTE"))))</f>
        <v/>
      </c>
      <c r="Q507" s="57"/>
      <c r="R507" s="50"/>
    </row>
    <row r="508" spans="1:18" ht="30" customHeight="1">
      <c r="A508" s="16"/>
      <c r="B508" s="16"/>
      <c r="C508" s="16"/>
      <c r="D508" s="16"/>
      <c r="E508" s="16"/>
      <c r="F508" s="16"/>
      <c r="G508" s="16"/>
      <c r="H508" s="10"/>
      <c r="I508" s="10"/>
      <c r="J508" s="10"/>
      <c r="K508" s="11"/>
      <c r="L508" s="11"/>
      <c r="M508" s="10"/>
      <c r="N508" s="11"/>
      <c r="O508" s="11"/>
      <c r="P508" s="61" t="str">
        <f>IF(Q508="SI","ENTREGADO",IF('CONSOLIDADO Y GRAFICAS'!AB508="","",(IF('CONSOLIDADO Y GRAFICAS'!AB508&lt;='CONSOLIDADO Y GRAFICAS'!AC508,"FALTA ENTREGA","PENDIENTE"))))</f>
        <v/>
      </c>
      <c r="Q508" s="55"/>
      <c r="R508" s="48"/>
    </row>
    <row r="509" spans="1:18" ht="30" customHeight="1">
      <c r="A509" s="12"/>
      <c r="B509" s="12"/>
      <c r="C509" s="12"/>
      <c r="D509" s="12"/>
      <c r="E509" s="12"/>
      <c r="F509" s="12"/>
      <c r="G509" s="12"/>
      <c r="H509" s="14"/>
      <c r="I509" s="14"/>
      <c r="J509" s="14"/>
      <c r="K509" s="15"/>
      <c r="L509" s="15"/>
      <c r="M509" s="14"/>
      <c r="N509" s="15"/>
      <c r="O509" s="15"/>
      <c r="P509" s="61" t="str">
        <f>IF(Q509="SI","ENTREGADO",IF('CONSOLIDADO Y GRAFICAS'!AB509="","",(IF('CONSOLIDADO Y GRAFICAS'!AB509&lt;='CONSOLIDADO Y GRAFICAS'!AC509,"FALTA ENTREGA","PENDIENTE"))))</f>
        <v/>
      </c>
      <c r="Q509" s="57"/>
      <c r="R509" s="50"/>
    </row>
    <row r="510" spans="1:18" ht="30" customHeight="1">
      <c r="A510" s="16"/>
      <c r="B510" s="16"/>
      <c r="C510" s="16"/>
      <c r="D510" s="16"/>
      <c r="E510" s="16"/>
      <c r="F510" s="16"/>
      <c r="G510" s="16"/>
      <c r="H510" s="10"/>
      <c r="I510" s="10"/>
      <c r="J510" s="10"/>
      <c r="K510" s="11"/>
      <c r="L510" s="11"/>
      <c r="M510" s="10"/>
      <c r="N510" s="11"/>
      <c r="O510" s="11"/>
      <c r="P510" s="61" t="str">
        <f>IF(Q510="SI","ENTREGADO",IF('CONSOLIDADO Y GRAFICAS'!AB510="","",(IF('CONSOLIDADO Y GRAFICAS'!AB510&lt;='CONSOLIDADO Y GRAFICAS'!AC510,"FALTA ENTREGA","PENDIENTE"))))</f>
        <v/>
      </c>
      <c r="Q510" s="55"/>
      <c r="R510" s="48"/>
    </row>
    <row r="511" spans="1:18" ht="30" customHeight="1">
      <c r="A511" s="12"/>
      <c r="B511" s="12"/>
      <c r="C511" s="12"/>
      <c r="D511" s="12"/>
      <c r="E511" s="12"/>
      <c r="F511" s="12"/>
      <c r="G511" s="12"/>
      <c r="H511" s="14"/>
      <c r="I511" s="14"/>
      <c r="J511" s="14"/>
      <c r="K511" s="15"/>
      <c r="L511" s="15"/>
      <c r="M511" s="14"/>
      <c r="N511" s="15"/>
      <c r="O511" s="15"/>
      <c r="P511" s="61" t="str">
        <f>IF(Q511="SI","ENTREGADO",IF('CONSOLIDADO Y GRAFICAS'!AB511="","",(IF('CONSOLIDADO Y GRAFICAS'!AB511&lt;='CONSOLIDADO Y GRAFICAS'!AC511,"FALTA ENTREGA","PENDIENTE"))))</f>
        <v/>
      </c>
      <c r="Q511" s="57"/>
      <c r="R511" s="50"/>
    </row>
    <row r="512" spans="1:18" ht="30" customHeight="1">
      <c r="A512" s="16"/>
      <c r="B512" s="16"/>
      <c r="C512" s="16"/>
      <c r="D512" s="16"/>
      <c r="E512" s="16"/>
      <c r="F512" s="16"/>
      <c r="G512" s="16"/>
      <c r="H512" s="10"/>
      <c r="I512" s="10"/>
      <c r="J512" s="10"/>
      <c r="K512" s="11"/>
      <c r="L512" s="11"/>
      <c r="M512" s="10"/>
      <c r="N512" s="11"/>
      <c r="O512" s="11"/>
      <c r="P512" s="61" t="str">
        <f>IF(Q512="SI","ENTREGADO",IF('CONSOLIDADO Y GRAFICAS'!AB512="","",(IF('CONSOLIDADO Y GRAFICAS'!AB512&lt;='CONSOLIDADO Y GRAFICAS'!AC512,"FALTA ENTREGA","PENDIENTE"))))</f>
        <v/>
      </c>
      <c r="Q512" s="55"/>
      <c r="R512" s="48"/>
    </row>
    <row r="513" spans="1:18" ht="30" customHeight="1">
      <c r="A513" s="12"/>
      <c r="B513" s="12"/>
      <c r="C513" s="12"/>
      <c r="D513" s="12"/>
      <c r="E513" s="12"/>
      <c r="F513" s="12"/>
      <c r="G513" s="12"/>
      <c r="H513" s="14"/>
      <c r="I513" s="14"/>
      <c r="J513" s="14"/>
      <c r="K513" s="15"/>
      <c r="L513" s="15"/>
      <c r="M513" s="14"/>
      <c r="N513" s="15"/>
      <c r="O513" s="15"/>
      <c r="P513" s="61" t="str">
        <f>IF(Q513="SI","ENTREGADO",IF('CONSOLIDADO Y GRAFICAS'!AB513="","",(IF('CONSOLIDADO Y GRAFICAS'!AB513&lt;='CONSOLIDADO Y GRAFICAS'!AC513,"FALTA ENTREGA","PENDIENTE"))))</f>
        <v/>
      </c>
      <c r="Q513" s="57"/>
      <c r="R513" s="50"/>
    </row>
    <row r="514" spans="1:18" ht="30" customHeight="1">
      <c r="A514" s="16"/>
      <c r="B514" s="16"/>
      <c r="C514" s="16"/>
      <c r="D514" s="16"/>
      <c r="E514" s="16"/>
      <c r="F514" s="16"/>
      <c r="G514" s="16"/>
      <c r="H514" s="10"/>
      <c r="I514" s="10"/>
      <c r="J514" s="10"/>
      <c r="K514" s="11"/>
      <c r="L514" s="11"/>
      <c r="M514" s="10"/>
      <c r="N514" s="11"/>
      <c r="O514" s="11"/>
      <c r="P514" s="61" t="str">
        <f>IF(Q514="SI","ENTREGADO",IF('CONSOLIDADO Y GRAFICAS'!AB514="","",(IF('CONSOLIDADO Y GRAFICAS'!AB514&lt;='CONSOLIDADO Y GRAFICAS'!AC514,"FALTA ENTREGA","PENDIENTE"))))</f>
        <v/>
      </c>
      <c r="Q514" s="55"/>
      <c r="R514" s="48"/>
    </row>
    <row r="515" spans="1:18" ht="30" customHeight="1">
      <c r="A515" s="12"/>
      <c r="B515" s="12"/>
      <c r="C515" s="12"/>
      <c r="D515" s="12"/>
      <c r="E515" s="12"/>
      <c r="F515" s="12"/>
      <c r="G515" s="12"/>
      <c r="H515" s="14"/>
      <c r="I515" s="14"/>
      <c r="J515" s="14"/>
      <c r="K515" s="15"/>
      <c r="L515" s="15"/>
      <c r="M515" s="14"/>
      <c r="N515" s="15"/>
      <c r="O515" s="15"/>
      <c r="P515" s="61" t="str">
        <f>IF(Q515="SI","ENTREGADO",IF('CONSOLIDADO Y GRAFICAS'!AB515="","",(IF('CONSOLIDADO Y GRAFICAS'!AB515&lt;='CONSOLIDADO Y GRAFICAS'!AC515,"FALTA ENTREGA","PENDIENTE"))))</f>
        <v/>
      </c>
      <c r="Q515" s="57"/>
      <c r="R515" s="50"/>
    </row>
    <row r="516" spans="1:18" ht="30" customHeight="1">
      <c r="A516" s="16"/>
      <c r="B516" s="16"/>
      <c r="C516" s="16"/>
      <c r="D516" s="16"/>
      <c r="E516" s="16"/>
      <c r="F516" s="16"/>
      <c r="G516" s="16"/>
      <c r="H516" s="10"/>
      <c r="I516" s="10"/>
      <c r="J516" s="10"/>
      <c r="K516" s="11"/>
      <c r="L516" s="11"/>
      <c r="M516" s="10"/>
      <c r="N516" s="11"/>
      <c r="O516" s="11"/>
      <c r="P516" s="61" t="str">
        <f>IF(Q516="SI","ENTREGADO",IF('CONSOLIDADO Y GRAFICAS'!AB516="","",(IF('CONSOLIDADO Y GRAFICAS'!AB516&lt;='CONSOLIDADO Y GRAFICAS'!AC516,"FALTA ENTREGA","PENDIENTE"))))</f>
        <v/>
      </c>
      <c r="Q516" s="55"/>
      <c r="R516" s="48"/>
    </row>
    <row r="517" spans="1:18" ht="30" customHeight="1">
      <c r="A517" s="12"/>
      <c r="B517" s="12"/>
      <c r="C517" s="12"/>
      <c r="D517" s="12"/>
      <c r="E517" s="12"/>
      <c r="F517" s="12"/>
      <c r="G517" s="12"/>
      <c r="H517" s="14"/>
      <c r="I517" s="14"/>
      <c r="J517" s="14"/>
      <c r="K517" s="15"/>
      <c r="L517" s="15"/>
      <c r="M517" s="14"/>
      <c r="N517" s="15"/>
      <c r="O517" s="15"/>
      <c r="P517" s="61" t="str">
        <f>IF(Q517="SI","ENTREGADO",IF('CONSOLIDADO Y GRAFICAS'!AB517="","",(IF('CONSOLIDADO Y GRAFICAS'!AB517&lt;='CONSOLIDADO Y GRAFICAS'!AC517,"FALTA ENTREGA","PENDIENTE"))))</f>
        <v/>
      </c>
      <c r="Q517" s="57"/>
      <c r="R517" s="50"/>
    </row>
    <row r="518" spans="1:18" ht="30" customHeight="1">
      <c r="A518" s="16"/>
      <c r="B518" s="16"/>
      <c r="C518" s="16"/>
      <c r="D518" s="16"/>
      <c r="E518" s="16"/>
      <c r="F518" s="16"/>
      <c r="G518" s="16"/>
      <c r="H518" s="10"/>
      <c r="I518" s="10"/>
      <c r="J518" s="10"/>
      <c r="K518" s="11"/>
      <c r="L518" s="11"/>
      <c r="M518" s="10"/>
      <c r="N518" s="11"/>
      <c r="O518" s="11"/>
      <c r="P518" s="61" t="str">
        <f>IF(Q518="SI","ENTREGADO",IF('CONSOLIDADO Y GRAFICAS'!AB518="","",(IF('CONSOLIDADO Y GRAFICAS'!AB518&lt;='CONSOLIDADO Y GRAFICAS'!AC518,"FALTA ENTREGA","PENDIENTE"))))</f>
        <v/>
      </c>
      <c r="Q518" s="55"/>
      <c r="R518" s="48"/>
    </row>
    <row r="519" spans="1:18" ht="30" customHeight="1">
      <c r="A519" s="12"/>
      <c r="B519" s="12"/>
      <c r="C519" s="12"/>
      <c r="D519" s="12"/>
      <c r="E519" s="12"/>
      <c r="F519" s="12"/>
      <c r="G519" s="12"/>
      <c r="H519" s="14"/>
      <c r="I519" s="14"/>
      <c r="J519" s="14"/>
      <c r="K519" s="15"/>
      <c r="L519" s="15"/>
      <c r="M519" s="14"/>
      <c r="N519" s="15"/>
      <c r="O519" s="15"/>
      <c r="P519" s="61" t="str">
        <f>IF(Q519="SI","ENTREGADO",IF('CONSOLIDADO Y GRAFICAS'!AB519="","",(IF('CONSOLIDADO Y GRAFICAS'!AB519&lt;='CONSOLIDADO Y GRAFICAS'!AC519,"FALTA ENTREGA","PENDIENTE"))))</f>
        <v/>
      </c>
      <c r="Q519" s="57"/>
      <c r="R519" s="50"/>
    </row>
    <row r="520" spans="1:18" ht="30" customHeight="1">
      <c r="A520" s="16"/>
      <c r="B520" s="16"/>
      <c r="C520" s="16"/>
      <c r="D520" s="16"/>
      <c r="E520" s="16"/>
      <c r="F520" s="16"/>
      <c r="G520" s="16"/>
      <c r="H520" s="10"/>
      <c r="I520" s="10"/>
      <c r="J520" s="10"/>
      <c r="K520" s="11"/>
      <c r="L520" s="11"/>
      <c r="M520" s="10"/>
      <c r="N520" s="11"/>
      <c r="O520" s="11"/>
      <c r="P520" s="61" t="str">
        <f>IF(Q520="SI","ENTREGADO",IF('CONSOLIDADO Y GRAFICAS'!AB520="","",(IF('CONSOLIDADO Y GRAFICAS'!AB520&lt;='CONSOLIDADO Y GRAFICAS'!AC520,"FALTA ENTREGA","PENDIENTE"))))</f>
        <v/>
      </c>
      <c r="Q520" s="55"/>
      <c r="R520" s="48"/>
    </row>
    <row r="521" spans="1:18" ht="30" customHeight="1">
      <c r="A521" s="12"/>
      <c r="B521" s="12"/>
      <c r="C521" s="12"/>
      <c r="D521" s="12"/>
      <c r="E521" s="12"/>
      <c r="F521" s="12"/>
      <c r="G521" s="12"/>
      <c r="H521" s="14"/>
      <c r="I521" s="14"/>
      <c r="J521" s="14"/>
      <c r="K521" s="15"/>
      <c r="L521" s="15"/>
      <c r="M521" s="14"/>
      <c r="N521" s="15"/>
      <c r="O521" s="15"/>
      <c r="P521" s="61" t="str">
        <f>IF(Q521="SI","ENTREGADO",IF('CONSOLIDADO Y GRAFICAS'!AB521="","",(IF('CONSOLIDADO Y GRAFICAS'!AB521&lt;='CONSOLIDADO Y GRAFICAS'!AC521,"FALTA ENTREGA","PENDIENTE"))))</f>
        <v/>
      </c>
      <c r="Q521" s="57"/>
      <c r="R521" s="50"/>
    </row>
    <row r="522" spans="1:18" ht="30" customHeight="1">
      <c r="A522" s="16"/>
      <c r="B522" s="16"/>
      <c r="C522" s="16"/>
      <c r="D522" s="16"/>
      <c r="E522" s="16"/>
      <c r="F522" s="16"/>
      <c r="G522" s="16"/>
      <c r="H522" s="10"/>
      <c r="I522" s="10"/>
      <c r="J522" s="10"/>
      <c r="K522" s="11"/>
      <c r="L522" s="11"/>
      <c r="M522" s="10"/>
      <c r="N522" s="11"/>
      <c r="O522" s="11"/>
      <c r="P522" s="61" t="str">
        <f>IF(Q522="SI","ENTREGADO",IF('CONSOLIDADO Y GRAFICAS'!AB522="","",(IF('CONSOLIDADO Y GRAFICAS'!AB522&lt;='CONSOLIDADO Y GRAFICAS'!AC522,"FALTA ENTREGA","PENDIENTE"))))</f>
        <v/>
      </c>
      <c r="Q522" s="55"/>
      <c r="R522" s="48"/>
    </row>
    <row r="523" spans="1:18" ht="30" customHeight="1">
      <c r="A523" s="12"/>
      <c r="B523" s="12"/>
      <c r="C523" s="12"/>
      <c r="D523" s="12"/>
      <c r="E523" s="12"/>
      <c r="F523" s="12"/>
      <c r="G523" s="12"/>
      <c r="H523" s="14"/>
      <c r="I523" s="14"/>
      <c r="J523" s="14"/>
      <c r="K523" s="15"/>
      <c r="L523" s="15"/>
      <c r="M523" s="14"/>
      <c r="N523" s="15"/>
      <c r="O523" s="15"/>
      <c r="P523" s="61" t="str">
        <f>IF(Q523="SI","ENTREGADO",IF('CONSOLIDADO Y GRAFICAS'!AB523="","",(IF('CONSOLIDADO Y GRAFICAS'!AB523&lt;='CONSOLIDADO Y GRAFICAS'!AC523,"FALTA ENTREGA","PENDIENTE"))))</f>
        <v/>
      </c>
      <c r="Q523" s="57"/>
      <c r="R523" s="50"/>
    </row>
    <row r="524" spans="1:18" ht="30" customHeight="1">
      <c r="A524" s="16"/>
      <c r="B524" s="16"/>
      <c r="C524" s="16"/>
      <c r="D524" s="16"/>
      <c r="E524" s="16"/>
      <c r="F524" s="16"/>
      <c r="G524" s="16"/>
      <c r="H524" s="10"/>
      <c r="I524" s="10"/>
      <c r="J524" s="10"/>
      <c r="K524" s="11"/>
      <c r="L524" s="11"/>
      <c r="M524" s="10"/>
      <c r="N524" s="11"/>
      <c r="O524" s="11"/>
      <c r="P524" s="61" t="str">
        <f>IF(Q524="SI","ENTREGADO",IF('CONSOLIDADO Y GRAFICAS'!AB524="","",(IF('CONSOLIDADO Y GRAFICAS'!AB524&lt;='CONSOLIDADO Y GRAFICAS'!AC524,"FALTA ENTREGA","PENDIENTE"))))</f>
        <v/>
      </c>
      <c r="Q524" s="55"/>
      <c r="R524" s="48"/>
    </row>
    <row r="525" spans="1:18" ht="30" customHeight="1">
      <c r="A525" s="12"/>
      <c r="B525" s="12"/>
      <c r="C525" s="12"/>
      <c r="D525" s="12"/>
      <c r="E525" s="12"/>
      <c r="F525" s="12"/>
      <c r="G525" s="12"/>
      <c r="H525" s="14"/>
      <c r="I525" s="14"/>
      <c r="J525" s="14"/>
      <c r="K525" s="15"/>
      <c r="L525" s="15"/>
      <c r="M525" s="14"/>
      <c r="N525" s="15"/>
      <c r="O525" s="15"/>
      <c r="P525" s="61" t="str">
        <f>IF(Q525="SI","ENTREGADO",IF('CONSOLIDADO Y GRAFICAS'!AB525="","",(IF('CONSOLIDADO Y GRAFICAS'!AB525&lt;='CONSOLIDADO Y GRAFICAS'!AC525,"FALTA ENTREGA","PENDIENTE"))))</f>
        <v/>
      </c>
      <c r="Q525" s="57"/>
      <c r="R525" s="50"/>
    </row>
    <row r="526" spans="1:18" ht="30" customHeight="1">
      <c r="A526" s="16"/>
      <c r="B526" s="16"/>
      <c r="C526" s="16"/>
      <c r="D526" s="16"/>
      <c r="E526" s="16"/>
      <c r="F526" s="16"/>
      <c r="G526" s="16"/>
      <c r="H526" s="10"/>
      <c r="I526" s="10"/>
      <c r="J526" s="10"/>
      <c r="K526" s="11"/>
      <c r="L526" s="11"/>
      <c r="M526" s="10"/>
      <c r="N526" s="11"/>
      <c r="O526" s="11"/>
      <c r="P526" s="61" t="str">
        <f>IF(Q526="SI","ENTREGADO",IF('CONSOLIDADO Y GRAFICAS'!AB526="","",(IF('CONSOLIDADO Y GRAFICAS'!AB526&lt;='CONSOLIDADO Y GRAFICAS'!AC526,"FALTA ENTREGA","PENDIENTE"))))</f>
        <v/>
      </c>
      <c r="Q526" s="55"/>
      <c r="R526" s="48"/>
    </row>
    <row r="527" spans="1:18" ht="30" customHeight="1">
      <c r="A527" s="12"/>
      <c r="B527" s="12"/>
      <c r="C527" s="12"/>
      <c r="D527" s="12"/>
      <c r="E527" s="12"/>
      <c r="F527" s="12"/>
      <c r="G527" s="12"/>
      <c r="H527" s="14"/>
      <c r="I527" s="14"/>
      <c r="J527" s="14"/>
      <c r="K527" s="15"/>
      <c r="L527" s="15"/>
      <c r="M527" s="14"/>
      <c r="N527" s="15"/>
      <c r="O527" s="15"/>
      <c r="P527" s="61" t="str">
        <f>IF(Q527="SI","ENTREGADO",IF('CONSOLIDADO Y GRAFICAS'!AB527="","",(IF('CONSOLIDADO Y GRAFICAS'!AB527&lt;='CONSOLIDADO Y GRAFICAS'!AC527,"FALTA ENTREGA","PENDIENTE"))))</f>
        <v/>
      </c>
      <c r="Q527" s="57"/>
      <c r="R527" s="50"/>
    </row>
    <row r="528" spans="1:18" ht="30" customHeight="1">
      <c r="A528" s="16"/>
      <c r="B528" s="16"/>
      <c r="C528" s="16"/>
      <c r="D528" s="16"/>
      <c r="E528" s="16"/>
      <c r="F528" s="16"/>
      <c r="G528" s="16"/>
      <c r="H528" s="10"/>
      <c r="I528" s="10"/>
      <c r="J528" s="10"/>
      <c r="K528" s="11"/>
      <c r="L528" s="11"/>
      <c r="M528" s="10"/>
      <c r="N528" s="11"/>
      <c r="O528" s="11"/>
      <c r="P528" s="61" t="str">
        <f>IF(Q528="SI","ENTREGADO",IF('CONSOLIDADO Y GRAFICAS'!AB528="","",(IF('CONSOLIDADO Y GRAFICAS'!AB528&lt;='CONSOLIDADO Y GRAFICAS'!AC528,"FALTA ENTREGA","PENDIENTE"))))</f>
        <v/>
      </c>
      <c r="Q528" s="55"/>
      <c r="R528" s="48"/>
    </row>
    <row r="529" spans="1:18" ht="30" customHeight="1">
      <c r="A529" s="12"/>
      <c r="B529" s="12"/>
      <c r="C529" s="12"/>
      <c r="D529" s="12"/>
      <c r="E529" s="12"/>
      <c r="F529" s="12"/>
      <c r="G529" s="12"/>
      <c r="H529" s="14"/>
      <c r="I529" s="14"/>
      <c r="J529" s="14"/>
      <c r="K529" s="15"/>
      <c r="L529" s="15"/>
      <c r="M529" s="14"/>
      <c r="N529" s="15"/>
      <c r="O529" s="15"/>
      <c r="P529" s="61" t="str">
        <f>IF(Q529="SI","ENTREGADO",IF('CONSOLIDADO Y GRAFICAS'!AB529="","",(IF('CONSOLIDADO Y GRAFICAS'!AB529&lt;='CONSOLIDADO Y GRAFICAS'!AC529,"FALTA ENTREGA","PENDIENTE"))))</f>
        <v/>
      </c>
      <c r="Q529" s="57"/>
      <c r="R529" s="50"/>
    </row>
    <row r="530" spans="1:18" ht="30" customHeight="1">
      <c r="A530" s="16"/>
      <c r="B530" s="16"/>
      <c r="C530" s="16"/>
      <c r="D530" s="16"/>
      <c r="E530" s="16"/>
      <c r="F530" s="16"/>
      <c r="G530" s="16"/>
      <c r="H530" s="10"/>
      <c r="I530" s="10"/>
      <c r="J530" s="10"/>
      <c r="K530" s="11"/>
      <c r="L530" s="11"/>
      <c r="M530" s="10"/>
      <c r="N530" s="11"/>
      <c r="O530" s="11"/>
      <c r="P530" s="61" t="str">
        <f>IF(Q530="SI","ENTREGADO",IF('CONSOLIDADO Y GRAFICAS'!AB530="","",(IF('CONSOLIDADO Y GRAFICAS'!AB530&lt;='CONSOLIDADO Y GRAFICAS'!AC530,"FALTA ENTREGA","PENDIENTE"))))</f>
        <v/>
      </c>
      <c r="Q530" s="55"/>
      <c r="R530" s="48"/>
    </row>
    <row r="531" spans="1:18" ht="30" customHeight="1">
      <c r="A531" s="12"/>
      <c r="B531" s="12"/>
      <c r="C531" s="12"/>
      <c r="D531" s="12"/>
      <c r="E531" s="12"/>
      <c r="F531" s="12"/>
      <c r="G531" s="12"/>
      <c r="H531" s="14"/>
      <c r="I531" s="14"/>
      <c r="J531" s="14"/>
      <c r="K531" s="15"/>
      <c r="L531" s="15"/>
      <c r="M531" s="14"/>
      <c r="N531" s="15"/>
      <c r="O531" s="15"/>
      <c r="P531" s="61" t="str">
        <f>IF(Q531="SI","ENTREGADO",IF('CONSOLIDADO Y GRAFICAS'!AB531="","",(IF('CONSOLIDADO Y GRAFICAS'!AB531&lt;='CONSOLIDADO Y GRAFICAS'!AC531,"FALTA ENTREGA","PENDIENTE"))))</f>
        <v/>
      </c>
      <c r="Q531" s="57"/>
      <c r="R531" s="50"/>
    </row>
    <row r="532" spans="1:18" ht="30" customHeight="1">
      <c r="A532" s="16"/>
      <c r="B532" s="16"/>
      <c r="C532" s="16"/>
      <c r="D532" s="16"/>
      <c r="E532" s="16"/>
      <c r="F532" s="16"/>
      <c r="G532" s="16"/>
      <c r="H532" s="10"/>
      <c r="I532" s="10"/>
      <c r="J532" s="10"/>
      <c r="K532" s="11"/>
      <c r="L532" s="11"/>
      <c r="M532" s="10"/>
      <c r="N532" s="11"/>
      <c r="O532" s="11"/>
      <c r="P532" s="61" t="str">
        <f>IF(Q532="SI","ENTREGADO",IF('CONSOLIDADO Y GRAFICAS'!AB532="","",(IF('CONSOLIDADO Y GRAFICAS'!AB532&lt;='CONSOLIDADO Y GRAFICAS'!AC532,"FALTA ENTREGA","PENDIENTE"))))</f>
        <v/>
      </c>
      <c r="Q532" s="55"/>
      <c r="R532" s="48"/>
    </row>
    <row r="533" spans="1:18" ht="30" customHeight="1">
      <c r="A533" s="12"/>
      <c r="B533" s="12"/>
      <c r="C533" s="12"/>
      <c r="D533" s="12"/>
      <c r="E533" s="12"/>
      <c r="F533" s="12"/>
      <c r="G533" s="12"/>
      <c r="H533" s="14"/>
      <c r="I533" s="14"/>
      <c r="J533" s="14"/>
      <c r="K533" s="15"/>
      <c r="L533" s="15"/>
      <c r="M533" s="14"/>
      <c r="N533" s="15"/>
      <c r="O533" s="15"/>
      <c r="P533" s="61" t="str">
        <f>IF(Q533="SI","ENTREGADO",IF('CONSOLIDADO Y GRAFICAS'!AB533="","",(IF('CONSOLIDADO Y GRAFICAS'!AB533&lt;='CONSOLIDADO Y GRAFICAS'!AC533,"FALTA ENTREGA","PENDIENTE"))))</f>
        <v/>
      </c>
      <c r="Q533" s="57"/>
      <c r="R533" s="50"/>
    </row>
    <row r="534" spans="1:18" ht="30" customHeight="1">
      <c r="A534" s="16"/>
      <c r="B534" s="16"/>
      <c r="C534" s="16"/>
      <c r="D534" s="16"/>
      <c r="E534" s="16"/>
      <c r="F534" s="16"/>
      <c r="G534" s="16"/>
      <c r="H534" s="10"/>
      <c r="I534" s="10"/>
      <c r="J534" s="10"/>
      <c r="K534" s="11"/>
      <c r="L534" s="11"/>
      <c r="M534" s="10"/>
      <c r="N534" s="11"/>
      <c r="O534" s="11"/>
      <c r="P534" s="61" t="str">
        <f>IF(Q534="SI","ENTREGADO",IF('CONSOLIDADO Y GRAFICAS'!AB534="","",(IF('CONSOLIDADO Y GRAFICAS'!AB534&lt;='CONSOLIDADO Y GRAFICAS'!AC534,"FALTA ENTREGA","PENDIENTE"))))</f>
        <v/>
      </c>
      <c r="Q534" s="55"/>
      <c r="R534" s="48"/>
    </row>
    <row r="535" spans="1:18" ht="30" customHeight="1">
      <c r="A535" s="12"/>
      <c r="B535" s="12"/>
      <c r="C535" s="12"/>
      <c r="D535" s="12"/>
      <c r="E535" s="12"/>
      <c r="F535" s="12"/>
      <c r="G535" s="12"/>
      <c r="H535" s="14"/>
      <c r="I535" s="14"/>
      <c r="J535" s="14"/>
      <c r="K535" s="15"/>
      <c r="L535" s="15"/>
      <c r="M535" s="14"/>
      <c r="N535" s="15"/>
      <c r="O535" s="15"/>
      <c r="P535" s="61" t="str">
        <f>IF(Q535="SI","ENTREGADO",IF('CONSOLIDADO Y GRAFICAS'!AB535="","",(IF('CONSOLIDADO Y GRAFICAS'!AB535&lt;='CONSOLIDADO Y GRAFICAS'!AC535,"FALTA ENTREGA","PENDIENTE"))))</f>
        <v/>
      </c>
      <c r="Q535" s="57"/>
      <c r="R535" s="50"/>
    </row>
    <row r="536" spans="1:18" ht="30" customHeight="1">
      <c r="A536" s="16"/>
      <c r="B536" s="16"/>
      <c r="C536" s="16"/>
      <c r="D536" s="16"/>
      <c r="E536" s="16"/>
      <c r="F536" s="16"/>
      <c r="G536" s="16"/>
      <c r="H536" s="10"/>
      <c r="I536" s="10"/>
      <c r="J536" s="10"/>
      <c r="K536" s="11"/>
      <c r="L536" s="11"/>
      <c r="M536" s="10"/>
      <c r="N536" s="11"/>
      <c r="O536" s="11"/>
      <c r="P536" s="61" t="str">
        <f>IF(Q536="SI","ENTREGADO",IF('CONSOLIDADO Y GRAFICAS'!AB536="","",(IF('CONSOLIDADO Y GRAFICAS'!AB536&lt;='CONSOLIDADO Y GRAFICAS'!AC536,"FALTA ENTREGA","PENDIENTE"))))</f>
        <v/>
      </c>
      <c r="Q536" s="55"/>
      <c r="R536" s="48"/>
    </row>
    <row r="537" spans="1:18" ht="30" customHeight="1">
      <c r="A537" s="12"/>
      <c r="B537" s="12"/>
      <c r="C537" s="12"/>
      <c r="D537" s="12"/>
      <c r="E537" s="12"/>
      <c r="F537" s="12"/>
      <c r="G537" s="12"/>
      <c r="H537" s="14"/>
      <c r="I537" s="14"/>
      <c r="J537" s="14"/>
      <c r="K537" s="15"/>
      <c r="L537" s="15"/>
      <c r="M537" s="14"/>
      <c r="N537" s="15"/>
      <c r="O537" s="15"/>
      <c r="P537" s="61" t="str">
        <f>IF(Q537="SI","ENTREGADO",IF('CONSOLIDADO Y GRAFICAS'!AB537="","",(IF('CONSOLIDADO Y GRAFICAS'!AB537&lt;='CONSOLIDADO Y GRAFICAS'!AC537,"FALTA ENTREGA","PENDIENTE"))))</f>
        <v/>
      </c>
      <c r="Q537" s="57"/>
      <c r="R537" s="50"/>
    </row>
    <row r="538" spans="1:18" ht="30" customHeight="1">
      <c r="A538" s="16"/>
      <c r="B538" s="16"/>
      <c r="C538" s="16"/>
      <c r="D538" s="16"/>
      <c r="E538" s="16"/>
      <c r="F538" s="16"/>
      <c r="G538" s="16"/>
      <c r="H538" s="10"/>
      <c r="I538" s="10"/>
      <c r="J538" s="10"/>
      <c r="K538" s="11"/>
      <c r="L538" s="11"/>
      <c r="M538" s="10"/>
      <c r="N538" s="11"/>
      <c r="O538" s="11"/>
      <c r="P538" s="61" t="str">
        <f>IF(Q538="SI","ENTREGADO",IF('CONSOLIDADO Y GRAFICAS'!AB538="","",(IF('CONSOLIDADO Y GRAFICAS'!AB538&lt;='CONSOLIDADO Y GRAFICAS'!AC538,"FALTA ENTREGA","PENDIENTE"))))</f>
        <v/>
      </c>
      <c r="Q538" s="55"/>
      <c r="R538" s="48"/>
    </row>
    <row r="539" spans="1:18" ht="30" customHeight="1">
      <c r="A539" s="12"/>
      <c r="B539" s="12"/>
      <c r="C539" s="12"/>
      <c r="D539" s="12"/>
      <c r="E539" s="12"/>
      <c r="F539" s="12"/>
      <c r="G539" s="12"/>
      <c r="H539" s="14"/>
      <c r="I539" s="14"/>
      <c r="J539" s="14"/>
      <c r="K539" s="15"/>
      <c r="L539" s="15"/>
      <c r="M539" s="14"/>
      <c r="N539" s="15"/>
      <c r="O539" s="15"/>
      <c r="P539" s="61" t="str">
        <f>IF(Q539="SI","ENTREGADO",IF('CONSOLIDADO Y GRAFICAS'!AB539="","",(IF('CONSOLIDADO Y GRAFICAS'!AB539&lt;='CONSOLIDADO Y GRAFICAS'!AC539,"FALTA ENTREGA","PENDIENTE"))))</f>
        <v/>
      </c>
      <c r="Q539" s="57"/>
      <c r="R539" s="50"/>
    </row>
    <row r="540" spans="1:18" ht="30" customHeight="1">
      <c r="A540" s="16"/>
      <c r="B540" s="16"/>
      <c r="C540" s="16"/>
      <c r="D540" s="16"/>
      <c r="E540" s="16"/>
      <c r="F540" s="16"/>
      <c r="G540" s="16"/>
      <c r="H540" s="10"/>
      <c r="I540" s="10"/>
      <c r="J540" s="10"/>
      <c r="K540" s="11"/>
      <c r="L540" s="11"/>
      <c r="M540" s="10"/>
      <c r="N540" s="11"/>
      <c r="O540" s="11"/>
      <c r="P540" s="61" t="str">
        <f>IF(Q540="SI","ENTREGADO",IF('CONSOLIDADO Y GRAFICAS'!AB540="","",(IF('CONSOLIDADO Y GRAFICAS'!AB540&lt;='CONSOLIDADO Y GRAFICAS'!AC540,"FALTA ENTREGA","PENDIENTE"))))</f>
        <v/>
      </c>
      <c r="Q540" s="55"/>
      <c r="R540" s="48"/>
    </row>
    <row r="541" spans="1:18" ht="30" customHeight="1">
      <c r="A541" s="12"/>
      <c r="B541" s="12"/>
      <c r="C541" s="12"/>
      <c r="D541" s="12"/>
      <c r="E541" s="12"/>
      <c r="F541" s="12"/>
      <c r="G541" s="12"/>
      <c r="H541" s="14"/>
      <c r="I541" s="14"/>
      <c r="J541" s="14"/>
      <c r="K541" s="15"/>
      <c r="L541" s="15"/>
      <c r="M541" s="14"/>
      <c r="N541" s="15"/>
      <c r="O541" s="15"/>
      <c r="P541" s="61" t="str">
        <f>IF(Q541="SI","ENTREGADO",IF('CONSOLIDADO Y GRAFICAS'!AB541="","",(IF('CONSOLIDADO Y GRAFICAS'!AB541&lt;='CONSOLIDADO Y GRAFICAS'!AC541,"FALTA ENTREGA","PENDIENTE"))))</f>
        <v/>
      </c>
      <c r="Q541" s="57"/>
      <c r="R541" s="50"/>
    </row>
    <row r="542" spans="1:18" ht="30" customHeight="1">
      <c r="A542" s="16"/>
      <c r="B542" s="16"/>
      <c r="C542" s="16"/>
      <c r="D542" s="16"/>
      <c r="E542" s="16"/>
      <c r="F542" s="16"/>
      <c r="G542" s="16"/>
      <c r="H542" s="10"/>
      <c r="I542" s="10"/>
      <c r="J542" s="10"/>
      <c r="K542" s="11"/>
      <c r="L542" s="11"/>
      <c r="M542" s="10"/>
      <c r="N542" s="11"/>
      <c r="O542" s="11"/>
      <c r="P542" s="61" t="str">
        <f>IF(Q542="SI","ENTREGADO",IF('CONSOLIDADO Y GRAFICAS'!AB542="","",(IF('CONSOLIDADO Y GRAFICAS'!AB542&lt;='CONSOLIDADO Y GRAFICAS'!AC542,"FALTA ENTREGA","PENDIENTE"))))</f>
        <v/>
      </c>
      <c r="Q542" s="55"/>
      <c r="R542" s="48"/>
    </row>
    <row r="543" spans="1:18" ht="30" customHeight="1">
      <c r="A543" s="12"/>
      <c r="B543" s="12"/>
      <c r="C543" s="12"/>
      <c r="D543" s="12"/>
      <c r="E543" s="12"/>
      <c r="F543" s="12"/>
      <c r="G543" s="12"/>
      <c r="H543" s="14"/>
      <c r="I543" s="14"/>
      <c r="J543" s="14"/>
      <c r="K543" s="15"/>
      <c r="L543" s="15"/>
      <c r="M543" s="14"/>
      <c r="N543" s="15"/>
      <c r="O543" s="15"/>
      <c r="P543" s="61" t="str">
        <f>IF(Q543="SI","ENTREGADO",IF('CONSOLIDADO Y GRAFICAS'!AB543="","",(IF('CONSOLIDADO Y GRAFICAS'!AB543&lt;='CONSOLIDADO Y GRAFICAS'!AC543,"FALTA ENTREGA","PENDIENTE"))))</f>
        <v/>
      </c>
      <c r="Q543" s="57"/>
      <c r="R543" s="50"/>
    </row>
    <row r="544" spans="1:18" ht="30" customHeight="1">
      <c r="A544" s="16"/>
      <c r="B544" s="16"/>
      <c r="C544" s="16"/>
      <c r="D544" s="16"/>
      <c r="E544" s="16"/>
      <c r="F544" s="16"/>
      <c r="G544" s="16"/>
      <c r="H544" s="10"/>
      <c r="I544" s="10"/>
      <c r="J544" s="10"/>
      <c r="K544" s="11"/>
      <c r="L544" s="11"/>
      <c r="M544" s="10"/>
      <c r="N544" s="11"/>
      <c r="O544" s="11"/>
      <c r="P544" s="61" t="str">
        <f>IF(Q544="SI","ENTREGADO",IF('CONSOLIDADO Y GRAFICAS'!AB544="","",(IF('CONSOLIDADO Y GRAFICAS'!AB544&lt;='CONSOLIDADO Y GRAFICAS'!AC544,"FALTA ENTREGA","PENDIENTE"))))</f>
        <v/>
      </c>
      <c r="Q544" s="55"/>
      <c r="R544" s="48"/>
    </row>
    <row r="545" spans="1:18" ht="30" customHeight="1">
      <c r="A545" s="12"/>
      <c r="B545" s="12"/>
      <c r="C545" s="12"/>
      <c r="D545" s="12"/>
      <c r="E545" s="12"/>
      <c r="F545" s="12"/>
      <c r="G545" s="12"/>
      <c r="H545" s="14"/>
      <c r="I545" s="14"/>
      <c r="J545" s="14"/>
      <c r="K545" s="15"/>
      <c r="L545" s="15"/>
      <c r="M545" s="14"/>
      <c r="N545" s="15"/>
      <c r="O545" s="15"/>
      <c r="P545" s="61" t="str">
        <f>IF(Q545="SI","ENTREGADO",IF('CONSOLIDADO Y GRAFICAS'!AB545="","",(IF('CONSOLIDADO Y GRAFICAS'!AB545&lt;='CONSOLIDADO Y GRAFICAS'!AC545,"FALTA ENTREGA","PENDIENTE"))))</f>
        <v/>
      </c>
      <c r="Q545" s="57"/>
      <c r="R545" s="50"/>
    </row>
    <row r="546" spans="1:18" ht="30" customHeight="1">
      <c r="A546" s="16"/>
      <c r="B546" s="16"/>
      <c r="C546" s="16"/>
      <c r="D546" s="16"/>
      <c r="E546" s="16"/>
      <c r="F546" s="16"/>
      <c r="G546" s="16"/>
      <c r="H546" s="10"/>
      <c r="I546" s="10"/>
      <c r="J546" s="10"/>
      <c r="K546" s="11"/>
      <c r="L546" s="11"/>
      <c r="M546" s="10"/>
      <c r="N546" s="11"/>
      <c r="O546" s="11"/>
      <c r="P546" s="61" t="str">
        <f>IF(Q546="SI","ENTREGADO",IF('CONSOLIDADO Y GRAFICAS'!AB546="","",(IF('CONSOLIDADO Y GRAFICAS'!AB546&lt;='CONSOLIDADO Y GRAFICAS'!AC546,"FALTA ENTREGA","PENDIENTE"))))</f>
        <v/>
      </c>
      <c r="Q546" s="55"/>
      <c r="R546" s="48"/>
    </row>
    <row r="547" spans="1:18" ht="30" customHeight="1">
      <c r="A547" s="12"/>
      <c r="B547" s="12"/>
      <c r="C547" s="12"/>
      <c r="D547" s="12"/>
      <c r="E547" s="12"/>
      <c r="F547" s="12"/>
      <c r="G547" s="12"/>
      <c r="H547" s="14"/>
      <c r="I547" s="14"/>
      <c r="J547" s="14"/>
      <c r="K547" s="15"/>
      <c r="L547" s="15"/>
      <c r="M547" s="14"/>
      <c r="N547" s="15"/>
      <c r="O547" s="15"/>
      <c r="P547" s="61" t="str">
        <f>IF(Q547="SI","ENTREGADO",IF('CONSOLIDADO Y GRAFICAS'!AB547="","",(IF('CONSOLIDADO Y GRAFICAS'!AB547&lt;='CONSOLIDADO Y GRAFICAS'!AC547,"FALTA ENTREGA","PENDIENTE"))))</f>
        <v/>
      </c>
      <c r="Q547" s="57"/>
      <c r="R547" s="50"/>
    </row>
    <row r="548" spans="1:18" ht="30" customHeight="1">
      <c r="A548" s="16"/>
      <c r="B548" s="16"/>
      <c r="C548" s="16"/>
      <c r="D548" s="16"/>
      <c r="E548" s="16"/>
      <c r="F548" s="16"/>
      <c r="G548" s="16"/>
      <c r="H548" s="10"/>
      <c r="I548" s="10"/>
      <c r="J548" s="10"/>
      <c r="K548" s="11"/>
      <c r="L548" s="11"/>
      <c r="M548" s="10"/>
      <c r="N548" s="11"/>
      <c r="O548" s="11"/>
      <c r="P548" s="61" t="str">
        <f>IF(Q548="SI","ENTREGADO",IF('CONSOLIDADO Y GRAFICAS'!AB548="","",(IF('CONSOLIDADO Y GRAFICAS'!AB548&lt;='CONSOLIDADO Y GRAFICAS'!AC548,"FALTA ENTREGA","PENDIENTE"))))</f>
        <v/>
      </c>
      <c r="Q548" s="55"/>
      <c r="R548" s="48"/>
    </row>
    <row r="549" spans="1:18" ht="30" customHeight="1">
      <c r="A549" s="12"/>
      <c r="B549" s="12"/>
      <c r="C549" s="12"/>
      <c r="D549" s="12"/>
      <c r="E549" s="12"/>
      <c r="F549" s="12"/>
      <c r="G549" s="12"/>
      <c r="H549" s="14"/>
      <c r="I549" s="14"/>
      <c r="J549" s="14"/>
      <c r="K549" s="15"/>
      <c r="L549" s="15"/>
      <c r="M549" s="14"/>
      <c r="N549" s="15"/>
      <c r="O549" s="15"/>
      <c r="P549" s="61" t="str">
        <f>IF(Q549="SI","ENTREGADO",IF('CONSOLIDADO Y GRAFICAS'!AB549="","",(IF('CONSOLIDADO Y GRAFICAS'!AB549&lt;='CONSOLIDADO Y GRAFICAS'!AC549,"FALTA ENTREGA","PENDIENTE"))))</f>
        <v/>
      </c>
      <c r="Q549" s="57"/>
      <c r="R549" s="50"/>
    </row>
    <row r="550" spans="1:18" ht="30" customHeight="1">
      <c r="A550" s="16"/>
      <c r="B550" s="16"/>
      <c r="C550" s="16"/>
      <c r="D550" s="16"/>
      <c r="E550" s="16"/>
      <c r="F550" s="16"/>
      <c r="G550" s="16"/>
      <c r="H550" s="10"/>
      <c r="I550" s="10"/>
      <c r="J550" s="10"/>
      <c r="K550" s="11"/>
      <c r="L550" s="11"/>
      <c r="M550" s="10"/>
      <c r="N550" s="11"/>
      <c r="O550" s="11"/>
      <c r="P550" s="61" t="str">
        <f>IF(Q550="SI","ENTREGADO",IF('CONSOLIDADO Y GRAFICAS'!AB550="","",(IF('CONSOLIDADO Y GRAFICAS'!AB550&lt;='CONSOLIDADO Y GRAFICAS'!AC550,"FALTA ENTREGA","PENDIENTE"))))</f>
        <v/>
      </c>
      <c r="Q550" s="55"/>
      <c r="R550" s="48"/>
    </row>
    <row r="551" spans="1:18" ht="30" customHeight="1">
      <c r="A551" s="12"/>
      <c r="B551" s="12"/>
      <c r="C551" s="12"/>
      <c r="D551" s="12"/>
      <c r="E551" s="12"/>
      <c r="F551" s="12"/>
      <c r="G551" s="12"/>
      <c r="H551" s="14"/>
      <c r="I551" s="14"/>
      <c r="J551" s="14"/>
      <c r="K551" s="15"/>
      <c r="L551" s="15"/>
      <c r="M551" s="14"/>
      <c r="N551" s="15"/>
      <c r="O551" s="15"/>
      <c r="P551" s="61" t="str">
        <f>IF(Q551="SI","ENTREGADO",IF('CONSOLIDADO Y GRAFICAS'!AB551="","",(IF('CONSOLIDADO Y GRAFICAS'!AB551&lt;='CONSOLIDADO Y GRAFICAS'!AC551,"FALTA ENTREGA","PENDIENTE"))))</f>
        <v/>
      </c>
      <c r="Q551" s="57"/>
      <c r="R551" s="50"/>
    </row>
    <row r="552" spans="1:18" ht="30" customHeight="1">
      <c r="A552" s="16"/>
      <c r="B552" s="16"/>
      <c r="C552" s="16"/>
      <c r="D552" s="16"/>
      <c r="E552" s="16"/>
      <c r="F552" s="16"/>
      <c r="G552" s="16"/>
      <c r="H552" s="10"/>
      <c r="I552" s="10"/>
      <c r="J552" s="10"/>
      <c r="K552" s="11"/>
      <c r="L552" s="11"/>
      <c r="M552" s="10"/>
      <c r="N552" s="11"/>
      <c r="O552" s="11"/>
      <c r="P552" s="61" t="str">
        <f>IF(Q552="SI","ENTREGADO",IF('CONSOLIDADO Y GRAFICAS'!AB552="","",(IF('CONSOLIDADO Y GRAFICAS'!AB552&lt;='CONSOLIDADO Y GRAFICAS'!AC552,"FALTA ENTREGA","PENDIENTE"))))</f>
        <v/>
      </c>
      <c r="Q552" s="55"/>
      <c r="R552" s="48"/>
    </row>
    <row r="553" spans="1:18" ht="30" customHeight="1">
      <c r="A553" s="12"/>
      <c r="B553" s="12"/>
      <c r="C553" s="12"/>
      <c r="D553" s="12"/>
      <c r="E553" s="12"/>
      <c r="F553" s="12"/>
      <c r="G553" s="12"/>
      <c r="H553" s="14"/>
      <c r="I553" s="14"/>
      <c r="J553" s="14"/>
      <c r="K553" s="15"/>
      <c r="L553" s="15"/>
      <c r="M553" s="14"/>
      <c r="N553" s="15"/>
      <c r="O553" s="15"/>
      <c r="P553" s="61" t="str">
        <f>IF(Q553="SI","ENTREGADO",IF('CONSOLIDADO Y GRAFICAS'!AB553="","",(IF('CONSOLIDADO Y GRAFICAS'!AB553&lt;='CONSOLIDADO Y GRAFICAS'!AC553,"FALTA ENTREGA","PENDIENTE"))))</f>
        <v/>
      </c>
      <c r="Q553" s="57"/>
      <c r="R553" s="50"/>
    </row>
    <row r="554" spans="1:18" ht="30" customHeight="1">
      <c r="A554" s="16"/>
      <c r="B554" s="16"/>
      <c r="C554" s="16"/>
      <c r="D554" s="16"/>
      <c r="E554" s="16"/>
      <c r="F554" s="16"/>
      <c r="G554" s="16"/>
      <c r="H554" s="10"/>
      <c r="I554" s="10"/>
      <c r="J554" s="10"/>
      <c r="K554" s="11"/>
      <c r="L554" s="11"/>
      <c r="M554" s="10"/>
      <c r="N554" s="11"/>
      <c r="O554" s="11"/>
      <c r="P554" s="61" t="str">
        <f>IF(Q554="SI","ENTREGADO",IF('CONSOLIDADO Y GRAFICAS'!AB554="","",(IF('CONSOLIDADO Y GRAFICAS'!AB554&lt;='CONSOLIDADO Y GRAFICAS'!AC554,"FALTA ENTREGA","PENDIENTE"))))</f>
        <v/>
      </c>
      <c r="Q554" s="55"/>
      <c r="R554" s="48"/>
    </row>
    <row r="555" spans="1:18" ht="30" customHeight="1">
      <c r="A555" s="12"/>
      <c r="B555" s="12"/>
      <c r="C555" s="12"/>
      <c r="D555" s="12"/>
      <c r="E555" s="12"/>
      <c r="F555" s="12"/>
      <c r="G555" s="12"/>
      <c r="H555" s="14"/>
      <c r="I555" s="14"/>
      <c r="J555" s="14"/>
      <c r="K555" s="15"/>
      <c r="L555" s="15"/>
      <c r="M555" s="14"/>
      <c r="N555" s="15"/>
      <c r="O555" s="15"/>
      <c r="P555" s="61" t="str">
        <f>IF(Q555="SI","ENTREGADO",IF('CONSOLIDADO Y GRAFICAS'!AB555="","",(IF('CONSOLIDADO Y GRAFICAS'!AB555&lt;='CONSOLIDADO Y GRAFICAS'!AC555,"FALTA ENTREGA","PENDIENTE"))))</f>
        <v/>
      </c>
      <c r="Q555" s="57"/>
      <c r="R555" s="50"/>
    </row>
    <row r="556" spans="1:18" ht="30" customHeight="1">
      <c r="A556" s="16"/>
      <c r="B556" s="16"/>
      <c r="C556" s="16"/>
      <c r="D556" s="16"/>
      <c r="E556" s="16"/>
      <c r="F556" s="16"/>
      <c r="G556" s="16"/>
      <c r="H556" s="10"/>
      <c r="I556" s="10"/>
      <c r="J556" s="10"/>
      <c r="K556" s="11"/>
      <c r="L556" s="11"/>
      <c r="M556" s="10"/>
      <c r="N556" s="11"/>
      <c r="O556" s="11"/>
      <c r="P556" s="61" t="str">
        <f>IF(Q556="SI","ENTREGADO",IF('CONSOLIDADO Y GRAFICAS'!AB556="","",(IF('CONSOLIDADO Y GRAFICAS'!AB556&lt;='CONSOLIDADO Y GRAFICAS'!AC556,"FALTA ENTREGA","PENDIENTE"))))</f>
        <v/>
      </c>
      <c r="Q556" s="55"/>
      <c r="R556" s="48"/>
    </row>
    <row r="557" spans="1:18" ht="30" customHeight="1">
      <c r="A557" s="12"/>
      <c r="B557" s="12"/>
      <c r="C557" s="12"/>
      <c r="D557" s="12"/>
      <c r="E557" s="12"/>
      <c r="F557" s="12"/>
      <c r="G557" s="12"/>
      <c r="H557" s="14"/>
      <c r="I557" s="14"/>
      <c r="J557" s="14"/>
      <c r="K557" s="15"/>
      <c r="L557" s="15"/>
      <c r="M557" s="14"/>
      <c r="N557" s="15"/>
      <c r="O557" s="15"/>
      <c r="P557" s="61" t="str">
        <f>IF(Q557="SI","ENTREGADO",IF('CONSOLIDADO Y GRAFICAS'!AB557="","",(IF('CONSOLIDADO Y GRAFICAS'!AB557&lt;='CONSOLIDADO Y GRAFICAS'!AC557,"FALTA ENTREGA","PENDIENTE"))))</f>
        <v/>
      </c>
      <c r="Q557" s="57"/>
      <c r="R557" s="50"/>
    </row>
    <row r="558" spans="1:18" ht="30" customHeight="1">
      <c r="A558" s="16"/>
      <c r="B558" s="16"/>
      <c r="C558" s="16"/>
      <c r="D558" s="16"/>
      <c r="E558" s="16"/>
      <c r="F558" s="16"/>
      <c r="G558" s="16"/>
      <c r="H558" s="10"/>
      <c r="I558" s="10"/>
      <c r="J558" s="10"/>
      <c r="K558" s="11"/>
      <c r="L558" s="11"/>
      <c r="M558" s="10"/>
      <c r="N558" s="11"/>
      <c r="O558" s="11"/>
      <c r="P558" s="61" t="str">
        <f>IF(Q558="SI","ENTREGADO",IF('CONSOLIDADO Y GRAFICAS'!AB558="","",(IF('CONSOLIDADO Y GRAFICAS'!AB558&lt;='CONSOLIDADO Y GRAFICAS'!AC558,"FALTA ENTREGA","PENDIENTE"))))</f>
        <v/>
      </c>
      <c r="Q558" s="55"/>
      <c r="R558" s="48"/>
    </row>
    <row r="559" spans="1:18" ht="30" customHeight="1">
      <c r="A559" s="12"/>
      <c r="B559" s="12"/>
      <c r="C559" s="12"/>
      <c r="D559" s="12"/>
      <c r="E559" s="12"/>
      <c r="F559" s="12"/>
      <c r="G559" s="12"/>
      <c r="H559" s="14"/>
      <c r="I559" s="14"/>
      <c r="J559" s="14"/>
      <c r="K559" s="15"/>
      <c r="L559" s="15"/>
      <c r="M559" s="14"/>
      <c r="N559" s="15"/>
      <c r="O559" s="15"/>
      <c r="P559" s="61" t="str">
        <f>IF(Q559="SI","ENTREGADO",IF('CONSOLIDADO Y GRAFICAS'!AB559="","",(IF('CONSOLIDADO Y GRAFICAS'!AB559&lt;='CONSOLIDADO Y GRAFICAS'!AC559,"FALTA ENTREGA","PENDIENTE"))))</f>
        <v/>
      </c>
      <c r="Q559" s="57"/>
      <c r="R559" s="50"/>
    </row>
    <row r="560" spans="1:18" ht="30" customHeight="1">
      <c r="A560" s="16"/>
      <c r="B560" s="16"/>
      <c r="C560" s="16"/>
      <c r="D560" s="16"/>
      <c r="E560" s="16"/>
      <c r="F560" s="16"/>
      <c r="G560" s="16"/>
      <c r="H560" s="10"/>
      <c r="I560" s="10"/>
      <c r="J560" s="10"/>
      <c r="K560" s="11"/>
      <c r="L560" s="11"/>
      <c r="M560" s="10"/>
      <c r="N560" s="11"/>
      <c r="O560" s="11"/>
      <c r="P560" s="61" t="str">
        <f>IF(Q560="SI","ENTREGADO",IF('CONSOLIDADO Y GRAFICAS'!AB560="","",(IF('CONSOLIDADO Y GRAFICAS'!AB560&lt;='CONSOLIDADO Y GRAFICAS'!AC560,"FALTA ENTREGA","PENDIENTE"))))</f>
        <v/>
      </c>
      <c r="Q560" s="55"/>
      <c r="R560" s="48"/>
    </row>
    <row r="561" spans="1:18" ht="30" customHeight="1">
      <c r="A561" s="12"/>
      <c r="B561" s="12"/>
      <c r="C561" s="12"/>
      <c r="D561" s="12"/>
      <c r="E561" s="12"/>
      <c r="F561" s="12"/>
      <c r="G561" s="12"/>
      <c r="H561" s="14"/>
      <c r="I561" s="14"/>
      <c r="J561" s="14"/>
      <c r="K561" s="15"/>
      <c r="L561" s="15"/>
      <c r="M561" s="14"/>
      <c r="N561" s="15"/>
      <c r="O561" s="15"/>
      <c r="P561" s="61" t="str">
        <f>IF(Q561="SI","ENTREGADO",IF('CONSOLIDADO Y GRAFICAS'!AB561="","",(IF('CONSOLIDADO Y GRAFICAS'!AB561&lt;='CONSOLIDADO Y GRAFICAS'!AC561,"FALTA ENTREGA","PENDIENTE"))))</f>
        <v/>
      </c>
      <c r="Q561" s="57"/>
      <c r="R561" s="50"/>
    </row>
    <row r="562" spans="1:18" ht="30" customHeight="1">
      <c r="A562" s="16"/>
      <c r="B562" s="16"/>
      <c r="C562" s="16"/>
      <c r="D562" s="16"/>
      <c r="E562" s="16"/>
      <c r="F562" s="16"/>
      <c r="G562" s="16"/>
      <c r="H562" s="10"/>
      <c r="I562" s="10"/>
      <c r="J562" s="10"/>
      <c r="K562" s="11"/>
      <c r="L562" s="11"/>
      <c r="M562" s="10"/>
      <c r="N562" s="11"/>
      <c r="O562" s="11"/>
      <c r="P562" s="61" t="str">
        <f>IF(Q562="SI","ENTREGADO",IF('CONSOLIDADO Y GRAFICAS'!AB562="","",(IF('CONSOLIDADO Y GRAFICAS'!AB562&lt;='CONSOLIDADO Y GRAFICAS'!AC562,"FALTA ENTREGA","PENDIENTE"))))</f>
        <v/>
      </c>
      <c r="Q562" s="55"/>
      <c r="R562" s="48"/>
    </row>
    <row r="563" spans="1:18" ht="30" customHeight="1">
      <c r="A563" s="12"/>
      <c r="B563" s="12"/>
      <c r="C563" s="12"/>
      <c r="D563" s="12"/>
      <c r="E563" s="12"/>
      <c r="F563" s="12"/>
      <c r="G563" s="12"/>
      <c r="H563" s="14"/>
      <c r="I563" s="14"/>
      <c r="J563" s="14"/>
      <c r="K563" s="15"/>
      <c r="L563" s="15"/>
      <c r="M563" s="14"/>
      <c r="N563" s="15"/>
      <c r="O563" s="15"/>
      <c r="P563" s="61" t="str">
        <f>IF(Q563="SI","ENTREGADO",IF('CONSOLIDADO Y GRAFICAS'!AB563="","",(IF('CONSOLIDADO Y GRAFICAS'!AB563&lt;='CONSOLIDADO Y GRAFICAS'!AC563,"FALTA ENTREGA","PENDIENTE"))))</f>
        <v/>
      </c>
      <c r="Q563" s="57"/>
      <c r="R563" s="50"/>
    </row>
    <row r="564" spans="1:18" ht="30" customHeight="1">
      <c r="A564" s="16"/>
      <c r="B564" s="16"/>
      <c r="C564" s="16"/>
      <c r="D564" s="16"/>
      <c r="E564" s="16"/>
      <c r="F564" s="16"/>
      <c r="G564" s="16"/>
      <c r="H564" s="10"/>
      <c r="I564" s="10"/>
      <c r="J564" s="10"/>
      <c r="K564" s="11"/>
      <c r="L564" s="11"/>
      <c r="M564" s="10"/>
      <c r="N564" s="11"/>
      <c r="O564" s="11"/>
      <c r="P564" s="61" t="str">
        <f>IF(Q564="SI","ENTREGADO",IF('CONSOLIDADO Y GRAFICAS'!AB564="","",(IF('CONSOLIDADO Y GRAFICAS'!AB564&lt;='CONSOLIDADO Y GRAFICAS'!AC564,"FALTA ENTREGA","PENDIENTE"))))</f>
        <v/>
      </c>
      <c r="Q564" s="55"/>
      <c r="R564" s="48"/>
    </row>
    <row r="565" spans="1:18" ht="30" customHeight="1">
      <c r="A565" s="12"/>
      <c r="B565" s="12"/>
      <c r="C565" s="12"/>
      <c r="D565" s="12"/>
      <c r="E565" s="12"/>
      <c r="F565" s="12"/>
      <c r="G565" s="12"/>
      <c r="H565" s="14"/>
      <c r="I565" s="14"/>
      <c r="J565" s="14"/>
      <c r="K565" s="15"/>
      <c r="L565" s="15"/>
      <c r="M565" s="14"/>
      <c r="N565" s="15"/>
      <c r="O565" s="15"/>
      <c r="P565" s="61" t="str">
        <f>IF(Q565="SI","ENTREGADO",IF('CONSOLIDADO Y GRAFICAS'!AB565="","",(IF('CONSOLIDADO Y GRAFICAS'!AB565&lt;='CONSOLIDADO Y GRAFICAS'!AC565,"FALTA ENTREGA","PENDIENTE"))))</f>
        <v/>
      </c>
      <c r="Q565" s="57"/>
      <c r="R565" s="50"/>
    </row>
    <row r="566" spans="1:18" ht="30" customHeight="1">
      <c r="A566" s="16"/>
      <c r="B566" s="16"/>
      <c r="C566" s="16"/>
      <c r="D566" s="16"/>
      <c r="E566" s="16"/>
      <c r="F566" s="16"/>
      <c r="G566" s="16"/>
      <c r="H566" s="10"/>
      <c r="I566" s="10"/>
      <c r="J566" s="10"/>
      <c r="K566" s="11"/>
      <c r="L566" s="11"/>
      <c r="M566" s="10"/>
      <c r="N566" s="11"/>
      <c r="O566" s="11"/>
      <c r="P566" s="61" t="str">
        <f>IF(Q566="SI","ENTREGADO",IF('CONSOLIDADO Y GRAFICAS'!AB566="","",(IF('CONSOLIDADO Y GRAFICAS'!AB566&lt;='CONSOLIDADO Y GRAFICAS'!AC566,"FALTA ENTREGA","PENDIENTE"))))</f>
        <v/>
      </c>
      <c r="Q566" s="55"/>
      <c r="R566" s="48"/>
    </row>
    <row r="567" spans="1:18" ht="30" customHeight="1">
      <c r="A567" s="12"/>
      <c r="B567" s="12"/>
      <c r="C567" s="12"/>
      <c r="D567" s="12"/>
      <c r="E567" s="12"/>
      <c r="F567" s="12"/>
      <c r="G567" s="12"/>
      <c r="H567" s="14"/>
      <c r="I567" s="14"/>
      <c r="J567" s="14"/>
      <c r="K567" s="15"/>
      <c r="L567" s="15"/>
      <c r="M567" s="14"/>
      <c r="N567" s="15"/>
      <c r="O567" s="15"/>
      <c r="P567" s="61" t="str">
        <f>IF(Q567="SI","ENTREGADO",IF('CONSOLIDADO Y GRAFICAS'!AB567="","",(IF('CONSOLIDADO Y GRAFICAS'!AB567&lt;='CONSOLIDADO Y GRAFICAS'!AC567,"FALTA ENTREGA","PENDIENTE"))))</f>
        <v/>
      </c>
      <c r="Q567" s="57"/>
      <c r="R567" s="50"/>
    </row>
    <row r="568" spans="1:18" ht="30" customHeight="1">
      <c r="A568" s="16"/>
      <c r="B568" s="16"/>
      <c r="C568" s="16"/>
      <c r="D568" s="16"/>
      <c r="E568" s="16"/>
      <c r="F568" s="16"/>
      <c r="G568" s="16"/>
      <c r="H568" s="10"/>
      <c r="I568" s="10"/>
      <c r="J568" s="10"/>
      <c r="K568" s="11"/>
      <c r="L568" s="11"/>
      <c r="M568" s="10"/>
      <c r="N568" s="11"/>
      <c r="O568" s="11"/>
      <c r="P568" s="61" t="str">
        <f>IF(Q568="SI","ENTREGADO",IF('CONSOLIDADO Y GRAFICAS'!AB568="","",(IF('CONSOLIDADO Y GRAFICAS'!AB568&lt;='CONSOLIDADO Y GRAFICAS'!AC568,"FALTA ENTREGA","PENDIENTE"))))</f>
        <v/>
      </c>
      <c r="Q568" s="55"/>
      <c r="R568" s="48"/>
    </row>
    <row r="569" spans="1:18" ht="30" customHeight="1">
      <c r="A569" s="12"/>
      <c r="B569" s="12"/>
      <c r="C569" s="12"/>
      <c r="D569" s="12"/>
      <c r="E569" s="12"/>
      <c r="F569" s="12"/>
      <c r="G569" s="12"/>
      <c r="H569" s="14"/>
      <c r="I569" s="14"/>
      <c r="J569" s="14"/>
      <c r="K569" s="15"/>
      <c r="L569" s="15"/>
      <c r="M569" s="14"/>
      <c r="N569" s="15"/>
      <c r="O569" s="15"/>
      <c r="P569" s="61" t="str">
        <f>IF(Q569="SI","ENTREGADO",IF('CONSOLIDADO Y GRAFICAS'!AB569="","",(IF('CONSOLIDADO Y GRAFICAS'!AB569&lt;='CONSOLIDADO Y GRAFICAS'!AC569,"FALTA ENTREGA","PENDIENTE"))))</f>
        <v/>
      </c>
      <c r="Q569" s="57"/>
      <c r="R569" s="50"/>
    </row>
    <row r="570" spans="1:18" ht="30" customHeight="1">
      <c r="A570" s="16"/>
      <c r="B570" s="16"/>
      <c r="C570" s="16"/>
      <c r="D570" s="16"/>
      <c r="E570" s="16"/>
      <c r="F570" s="16"/>
      <c r="G570" s="16"/>
      <c r="H570" s="10"/>
      <c r="I570" s="10"/>
      <c r="J570" s="10"/>
      <c r="K570" s="11"/>
      <c r="L570" s="11"/>
      <c r="M570" s="10"/>
      <c r="N570" s="11"/>
      <c r="O570" s="11"/>
      <c r="P570" s="61" t="str">
        <f>IF(Q570="SI","ENTREGADO",IF('CONSOLIDADO Y GRAFICAS'!AB570="","",(IF('CONSOLIDADO Y GRAFICAS'!AB570&lt;='CONSOLIDADO Y GRAFICAS'!AC570,"FALTA ENTREGA","PENDIENTE"))))</f>
        <v/>
      </c>
      <c r="Q570" s="55"/>
      <c r="R570" s="48"/>
    </row>
    <row r="571" spans="1:18" ht="30" customHeight="1">
      <c r="A571" s="12"/>
      <c r="B571" s="12"/>
      <c r="C571" s="12"/>
      <c r="D571" s="12"/>
      <c r="E571" s="12"/>
      <c r="F571" s="12"/>
      <c r="G571" s="12"/>
      <c r="H571" s="14"/>
      <c r="I571" s="14"/>
      <c r="J571" s="14"/>
      <c r="K571" s="15"/>
      <c r="L571" s="15"/>
      <c r="M571" s="14"/>
      <c r="N571" s="15"/>
      <c r="O571" s="15"/>
      <c r="P571" s="61" t="str">
        <f>IF(Q571="SI","ENTREGADO",IF('CONSOLIDADO Y GRAFICAS'!AB571="","",(IF('CONSOLIDADO Y GRAFICAS'!AB571&lt;='CONSOLIDADO Y GRAFICAS'!AC571,"FALTA ENTREGA","PENDIENTE"))))</f>
        <v/>
      </c>
      <c r="Q571" s="57"/>
      <c r="R571" s="50"/>
    </row>
    <row r="572" spans="1:18" ht="30" customHeight="1">
      <c r="A572" s="16"/>
      <c r="B572" s="16"/>
      <c r="C572" s="16"/>
      <c r="D572" s="16"/>
      <c r="E572" s="16"/>
      <c r="F572" s="16"/>
      <c r="G572" s="16"/>
      <c r="H572" s="10"/>
      <c r="I572" s="10"/>
      <c r="J572" s="10"/>
      <c r="K572" s="11"/>
      <c r="L572" s="11"/>
      <c r="M572" s="10"/>
      <c r="N572" s="11"/>
      <c r="O572" s="11"/>
      <c r="P572" s="61" t="str">
        <f>IF(Q572="SI","ENTREGADO",IF('CONSOLIDADO Y GRAFICAS'!AB572="","",(IF('CONSOLIDADO Y GRAFICAS'!AB572&lt;='CONSOLIDADO Y GRAFICAS'!AC572,"FALTA ENTREGA","PENDIENTE"))))</f>
        <v/>
      </c>
      <c r="Q572" s="55"/>
      <c r="R572" s="48"/>
    </row>
    <row r="573" spans="1:18" ht="30" customHeight="1">
      <c r="A573" s="12"/>
      <c r="B573" s="12"/>
      <c r="C573" s="12"/>
      <c r="D573" s="12"/>
      <c r="E573" s="12"/>
      <c r="F573" s="12"/>
      <c r="G573" s="12"/>
      <c r="H573" s="14"/>
      <c r="I573" s="14"/>
      <c r="J573" s="14"/>
      <c r="K573" s="15"/>
      <c r="L573" s="15"/>
      <c r="M573" s="14"/>
      <c r="N573" s="15"/>
      <c r="O573" s="15"/>
      <c r="P573" s="61" t="str">
        <f>IF(Q573="SI","ENTREGADO",IF('CONSOLIDADO Y GRAFICAS'!AB573="","",(IF('CONSOLIDADO Y GRAFICAS'!AB573&lt;='CONSOLIDADO Y GRAFICAS'!AC573,"FALTA ENTREGA","PENDIENTE"))))</f>
        <v/>
      </c>
      <c r="Q573" s="57"/>
      <c r="R573" s="50"/>
    </row>
    <row r="574" spans="1:18" ht="30" customHeight="1">
      <c r="A574" s="16"/>
      <c r="B574" s="16"/>
      <c r="C574" s="16"/>
      <c r="D574" s="16"/>
      <c r="E574" s="16"/>
      <c r="F574" s="16"/>
      <c r="G574" s="16"/>
      <c r="H574" s="10"/>
      <c r="I574" s="10"/>
      <c r="J574" s="10"/>
      <c r="K574" s="11"/>
      <c r="L574" s="11"/>
      <c r="M574" s="10"/>
      <c r="N574" s="11"/>
      <c r="O574" s="11"/>
      <c r="P574" s="61" t="str">
        <f>IF(Q574="SI","ENTREGADO",IF('CONSOLIDADO Y GRAFICAS'!AB574="","",(IF('CONSOLIDADO Y GRAFICAS'!AB574&lt;='CONSOLIDADO Y GRAFICAS'!AC574,"FALTA ENTREGA","PENDIENTE"))))</f>
        <v/>
      </c>
      <c r="Q574" s="55"/>
      <c r="R574" s="48"/>
    </row>
    <row r="575" spans="1:18" ht="30" customHeight="1">
      <c r="A575" s="12"/>
      <c r="B575" s="12"/>
      <c r="C575" s="12"/>
      <c r="D575" s="12"/>
      <c r="E575" s="12"/>
      <c r="F575" s="12"/>
      <c r="G575" s="12"/>
      <c r="H575" s="14"/>
      <c r="I575" s="14"/>
      <c r="J575" s="14"/>
      <c r="K575" s="15"/>
      <c r="L575" s="15"/>
      <c r="M575" s="14"/>
      <c r="N575" s="15"/>
      <c r="O575" s="15"/>
      <c r="P575" s="61" t="str">
        <f>IF(Q575="SI","ENTREGADO",IF('CONSOLIDADO Y GRAFICAS'!AB575="","",(IF('CONSOLIDADO Y GRAFICAS'!AB575&lt;='CONSOLIDADO Y GRAFICAS'!AC575,"FALTA ENTREGA","PENDIENTE"))))</f>
        <v/>
      </c>
      <c r="Q575" s="57"/>
      <c r="R575" s="50"/>
    </row>
    <row r="576" spans="1:18" ht="30" customHeight="1">
      <c r="A576" s="16"/>
      <c r="B576" s="16"/>
      <c r="C576" s="16"/>
      <c r="D576" s="16"/>
      <c r="E576" s="16"/>
      <c r="F576" s="16"/>
      <c r="G576" s="16"/>
      <c r="H576" s="10"/>
      <c r="I576" s="10"/>
      <c r="J576" s="10"/>
      <c r="K576" s="11"/>
      <c r="L576" s="11"/>
      <c r="M576" s="10"/>
      <c r="N576" s="11"/>
      <c r="O576" s="11"/>
      <c r="P576" s="61" t="str">
        <f>IF(Q576="SI","ENTREGADO",IF('CONSOLIDADO Y GRAFICAS'!AB576="","",(IF('CONSOLIDADO Y GRAFICAS'!AB576&lt;='CONSOLIDADO Y GRAFICAS'!AC576,"FALTA ENTREGA","PENDIENTE"))))</f>
        <v/>
      </c>
      <c r="Q576" s="55"/>
      <c r="R576" s="48"/>
    </row>
    <row r="577" spans="1:18" ht="30" customHeight="1">
      <c r="A577" s="12"/>
      <c r="B577" s="12"/>
      <c r="C577" s="12"/>
      <c r="D577" s="12"/>
      <c r="E577" s="12"/>
      <c r="F577" s="12"/>
      <c r="G577" s="12"/>
      <c r="H577" s="14"/>
      <c r="I577" s="14"/>
      <c r="J577" s="14"/>
      <c r="K577" s="15"/>
      <c r="L577" s="15"/>
      <c r="M577" s="14"/>
      <c r="N577" s="15"/>
      <c r="O577" s="15"/>
      <c r="P577" s="61" t="str">
        <f>IF(Q577="SI","ENTREGADO",IF('CONSOLIDADO Y GRAFICAS'!AB577="","",(IF('CONSOLIDADO Y GRAFICAS'!AB577&lt;='CONSOLIDADO Y GRAFICAS'!AC577,"FALTA ENTREGA","PENDIENTE"))))</f>
        <v/>
      </c>
      <c r="Q577" s="57"/>
      <c r="R577" s="50"/>
    </row>
    <row r="578" spans="1:18" ht="30" customHeight="1">
      <c r="A578" s="16"/>
      <c r="B578" s="16"/>
      <c r="C578" s="16"/>
      <c r="D578" s="16"/>
      <c r="E578" s="16"/>
      <c r="F578" s="16"/>
      <c r="G578" s="16"/>
      <c r="H578" s="10"/>
      <c r="I578" s="10"/>
      <c r="J578" s="10"/>
      <c r="K578" s="11"/>
      <c r="L578" s="11"/>
      <c r="M578" s="10"/>
      <c r="N578" s="11"/>
      <c r="O578" s="11"/>
      <c r="P578" s="61" t="str">
        <f>IF(Q578="SI","ENTREGADO",IF('CONSOLIDADO Y GRAFICAS'!AB578="","",(IF('CONSOLIDADO Y GRAFICAS'!AB578&lt;='CONSOLIDADO Y GRAFICAS'!AC578,"FALTA ENTREGA","PENDIENTE"))))</f>
        <v/>
      </c>
      <c r="Q578" s="55"/>
      <c r="R578" s="48"/>
    </row>
    <row r="579" spans="1:18" ht="30" customHeight="1">
      <c r="A579" s="12"/>
      <c r="B579" s="12"/>
      <c r="C579" s="12"/>
      <c r="D579" s="12"/>
      <c r="E579" s="12"/>
      <c r="F579" s="12"/>
      <c r="G579" s="12"/>
      <c r="H579" s="14"/>
      <c r="I579" s="14"/>
      <c r="J579" s="14"/>
      <c r="K579" s="15"/>
      <c r="L579" s="15"/>
      <c r="M579" s="14"/>
      <c r="N579" s="15"/>
      <c r="O579" s="15"/>
      <c r="P579" s="61" t="str">
        <f>IF(Q579="SI","ENTREGADO",IF('CONSOLIDADO Y GRAFICAS'!AB579="","",(IF('CONSOLIDADO Y GRAFICAS'!AB579&lt;='CONSOLIDADO Y GRAFICAS'!AC579,"FALTA ENTREGA","PENDIENTE"))))</f>
        <v/>
      </c>
      <c r="Q579" s="57"/>
      <c r="R579" s="50"/>
    </row>
    <row r="580" spans="1:18" ht="30" customHeight="1">
      <c r="A580" s="16"/>
      <c r="B580" s="16"/>
      <c r="C580" s="16"/>
      <c r="D580" s="16"/>
      <c r="E580" s="16"/>
      <c r="F580" s="16"/>
      <c r="G580" s="16"/>
      <c r="H580" s="10"/>
      <c r="I580" s="10"/>
      <c r="J580" s="10"/>
      <c r="K580" s="11"/>
      <c r="L580" s="11"/>
      <c r="M580" s="10"/>
      <c r="N580" s="11"/>
      <c r="O580" s="11"/>
      <c r="P580" s="61" t="str">
        <f>IF(Q580="SI","ENTREGADO",IF('CONSOLIDADO Y GRAFICAS'!AB580="","",(IF('CONSOLIDADO Y GRAFICAS'!AB580&lt;='CONSOLIDADO Y GRAFICAS'!AC580,"FALTA ENTREGA","PENDIENTE"))))</f>
        <v/>
      </c>
      <c r="Q580" s="55"/>
      <c r="R580" s="48"/>
    </row>
    <row r="581" spans="1:18" ht="30" customHeight="1">
      <c r="A581" s="12"/>
      <c r="B581" s="12"/>
      <c r="C581" s="12"/>
      <c r="D581" s="12"/>
      <c r="E581" s="12"/>
      <c r="F581" s="12"/>
      <c r="G581" s="12"/>
      <c r="H581" s="14"/>
      <c r="I581" s="14"/>
      <c r="J581" s="14"/>
      <c r="K581" s="15"/>
      <c r="L581" s="15"/>
      <c r="M581" s="14"/>
      <c r="N581" s="15"/>
      <c r="O581" s="15"/>
      <c r="P581" s="61" t="str">
        <f>IF(Q581="SI","ENTREGADO",IF('CONSOLIDADO Y GRAFICAS'!AB581="","",(IF('CONSOLIDADO Y GRAFICAS'!AB581&lt;='CONSOLIDADO Y GRAFICAS'!AC581,"FALTA ENTREGA","PENDIENTE"))))</f>
        <v/>
      </c>
      <c r="Q581" s="57"/>
      <c r="R581" s="50"/>
    </row>
    <row r="582" spans="1:18" ht="30" customHeight="1">
      <c r="A582" s="16"/>
      <c r="B582" s="16"/>
      <c r="C582" s="16"/>
      <c r="D582" s="16"/>
      <c r="E582" s="16"/>
      <c r="F582" s="16"/>
      <c r="G582" s="16"/>
      <c r="H582" s="10"/>
      <c r="I582" s="10"/>
      <c r="J582" s="10"/>
      <c r="K582" s="11"/>
      <c r="L582" s="11"/>
      <c r="M582" s="10"/>
      <c r="N582" s="11"/>
      <c r="O582" s="11"/>
      <c r="P582" s="61" t="str">
        <f>IF(Q582="SI","ENTREGADO",IF('CONSOLIDADO Y GRAFICAS'!AB582="","",(IF('CONSOLIDADO Y GRAFICAS'!AB582&lt;='CONSOLIDADO Y GRAFICAS'!AC582,"FALTA ENTREGA","PENDIENTE"))))</f>
        <v/>
      </c>
      <c r="Q582" s="55"/>
      <c r="R582" s="48"/>
    </row>
    <row r="583" spans="1:18" ht="30" customHeight="1">
      <c r="A583" s="12"/>
      <c r="B583" s="12"/>
      <c r="C583" s="12"/>
      <c r="D583" s="12"/>
      <c r="E583" s="12"/>
      <c r="F583" s="12"/>
      <c r="G583" s="12"/>
      <c r="H583" s="14"/>
      <c r="I583" s="14"/>
      <c r="J583" s="14"/>
      <c r="K583" s="15"/>
      <c r="L583" s="15"/>
      <c r="M583" s="14"/>
      <c r="N583" s="15"/>
      <c r="O583" s="15"/>
      <c r="P583" s="61" t="str">
        <f>IF(Q583="SI","ENTREGADO",IF('CONSOLIDADO Y GRAFICAS'!AB583="","",(IF('CONSOLIDADO Y GRAFICAS'!AB583&lt;='CONSOLIDADO Y GRAFICAS'!AC583,"FALTA ENTREGA","PENDIENTE"))))</f>
        <v/>
      </c>
      <c r="Q583" s="57"/>
      <c r="R583" s="50"/>
    </row>
    <row r="584" spans="1:18" ht="30" customHeight="1">
      <c r="A584" s="16"/>
      <c r="B584" s="16"/>
      <c r="C584" s="16"/>
      <c r="D584" s="16"/>
      <c r="E584" s="16"/>
      <c r="F584" s="16"/>
      <c r="G584" s="16"/>
      <c r="H584" s="10"/>
      <c r="I584" s="10"/>
      <c r="J584" s="10"/>
      <c r="K584" s="11"/>
      <c r="L584" s="11"/>
      <c r="M584" s="10"/>
      <c r="N584" s="11"/>
      <c r="O584" s="11"/>
      <c r="P584" s="61" t="str">
        <f>IF(Q584="SI","ENTREGADO",IF('CONSOLIDADO Y GRAFICAS'!AB584="","",(IF('CONSOLIDADO Y GRAFICAS'!AB584&lt;='CONSOLIDADO Y GRAFICAS'!AC584,"FALTA ENTREGA","PENDIENTE"))))</f>
        <v/>
      </c>
      <c r="Q584" s="55"/>
      <c r="R584" s="48"/>
    </row>
    <row r="585" spans="1:18" ht="30" customHeight="1">
      <c r="A585" s="12"/>
      <c r="B585" s="12"/>
      <c r="C585" s="12"/>
      <c r="D585" s="12"/>
      <c r="E585" s="12"/>
      <c r="F585" s="12"/>
      <c r="G585" s="12"/>
      <c r="H585" s="14"/>
      <c r="I585" s="14"/>
      <c r="J585" s="14"/>
      <c r="K585" s="15"/>
      <c r="L585" s="15"/>
      <c r="M585" s="14"/>
      <c r="N585" s="15"/>
      <c r="O585" s="15"/>
      <c r="P585" s="61" t="str">
        <f>IF(Q585="SI","ENTREGADO",IF('CONSOLIDADO Y GRAFICAS'!AB585="","",(IF('CONSOLIDADO Y GRAFICAS'!AB585&lt;='CONSOLIDADO Y GRAFICAS'!AC585,"FALTA ENTREGA","PENDIENTE"))))</f>
        <v/>
      </c>
      <c r="Q585" s="57"/>
      <c r="R585" s="50"/>
    </row>
    <row r="586" spans="1:18" ht="30" customHeight="1">
      <c r="A586" s="16"/>
      <c r="B586" s="16"/>
      <c r="C586" s="16"/>
      <c r="D586" s="16"/>
      <c r="E586" s="16"/>
      <c r="F586" s="16"/>
      <c r="G586" s="16"/>
      <c r="H586" s="10"/>
      <c r="I586" s="10"/>
      <c r="J586" s="10"/>
      <c r="K586" s="11"/>
      <c r="L586" s="11"/>
      <c r="M586" s="10"/>
      <c r="N586" s="11"/>
      <c r="O586" s="11"/>
      <c r="P586" s="61" t="str">
        <f>IF(Q586="SI","ENTREGADO",IF('CONSOLIDADO Y GRAFICAS'!AB586="","",(IF('CONSOLIDADO Y GRAFICAS'!AB586&lt;='CONSOLIDADO Y GRAFICAS'!AC586,"FALTA ENTREGA","PENDIENTE"))))</f>
        <v/>
      </c>
      <c r="Q586" s="55"/>
      <c r="R586" s="48"/>
    </row>
    <row r="587" spans="1:18" ht="30" customHeight="1">
      <c r="A587" s="12"/>
      <c r="B587" s="12"/>
      <c r="C587" s="12"/>
      <c r="D587" s="12"/>
      <c r="E587" s="12"/>
      <c r="F587" s="12"/>
      <c r="G587" s="12"/>
      <c r="H587" s="14"/>
      <c r="I587" s="14"/>
      <c r="J587" s="14"/>
      <c r="K587" s="15"/>
      <c r="L587" s="15"/>
      <c r="M587" s="14"/>
      <c r="N587" s="15"/>
      <c r="O587" s="15"/>
      <c r="P587" s="61" t="str">
        <f>IF(Q587="SI","ENTREGADO",IF('CONSOLIDADO Y GRAFICAS'!AB587="","",(IF('CONSOLIDADO Y GRAFICAS'!AB587&lt;='CONSOLIDADO Y GRAFICAS'!AC587,"FALTA ENTREGA","PENDIENTE"))))</f>
        <v/>
      </c>
      <c r="Q587" s="57"/>
      <c r="R587" s="50"/>
    </row>
    <row r="588" spans="1:18" ht="30" customHeight="1">
      <c r="A588" s="16"/>
      <c r="B588" s="16"/>
      <c r="C588" s="16"/>
      <c r="D588" s="16"/>
      <c r="E588" s="16"/>
      <c r="F588" s="16"/>
      <c r="G588" s="16"/>
      <c r="H588" s="10"/>
      <c r="I588" s="10"/>
      <c r="J588" s="10"/>
      <c r="K588" s="11"/>
      <c r="L588" s="11"/>
      <c r="M588" s="10"/>
      <c r="N588" s="11"/>
      <c r="O588" s="11"/>
      <c r="P588" s="61" t="str">
        <f>IF(Q588="SI","ENTREGADO",IF('CONSOLIDADO Y GRAFICAS'!AB588="","",(IF('CONSOLIDADO Y GRAFICAS'!AB588&lt;='CONSOLIDADO Y GRAFICAS'!AC588,"FALTA ENTREGA","PENDIENTE"))))</f>
        <v/>
      </c>
      <c r="Q588" s="55"/>
      <c r="R588" s="48"/>
    </row>
    <row r="589" spans="1:18" ht="30" customHeight="1">
      <c r="A589" s="12"/>
      <c r="B589" s="12"/>
      <c r="C589" s="12"/>
      <c r="D589" s="12"/>
      <c r="E589" s="12"/>
      <c r="F589" s="12"/>
      <c r="G589" s="12"/>
      <c r="H589" s="14"/>
      <c r="I589" s="14"/>
      <c r="J589" s="14"/>
      <c r="K589" s="15"/>
      <c r="L589" s="15"/>
      <c r="M589" s="14"/>
      <c r="N589" s="15"/>
      <c r="O589" s="15"/>
      <c r="P589" s="61" t="str">
        <f>IF(Q589="SI","ENTREGADO",IF('CONSOLIDADO Y GRAFICAS'!AB589="","",(IF('CONSOLIDADO Y GRAFICAS'!AB589&lt;='CONSOLIDADO Y GRAFICAS'!AC589,"FALTA ENTREGA","PENDIENTE"))))</f>
        <v/>
      </c>
      <c r="Q589" s="57"/>
      <c r="R589" s="50"/>
    </row>
    <row r="590" spans="1:18" ht="30" customHeight="1">
      <c r="A590" s="16"/>
      <c r="B590" s="16"/>
      <c r="C590" s="16"/>
      <c r="D590" s="16"/>
      <c r="E590" s="16"/>
      <c r="F590" s="16"/>
      <c r="G590" s="16"/>
      <c r="H590" s="10"/>
      <c r="I590" s="10"/>
      <c r="J590" s="10"/>
      <c r="K590" s="11"/>
      <c r="L590" s="11"/>
      <c r="M590" s="10"/>
      <c r="N590" s="11"/>
      <c r="O590" s="11"/>
      <c r="P590" s="61" t="str">
        <f>IF(Q590="SI","ENTREGADO",IF('CONSOLIDADO Y GRAFICAS'!AB590="","",(IF('CONSOLIDADO Y GRAFICAS'!AB590&lt;='CONSOLIDADO Y GRAFICAS'!AC590,"FALTA ENTREGA","PENDIENTE"))))</f>
        <v/>
      </c>
      <c r="Q590" s="55"/>
      <c r="R590" s="48"/>
    </row>
    <row r="591" spans="1:18" ht="30" customHeight="1">
      <c r="A591" s="12"/>
      <c r="B591" s="12"/>
      <c r="C591" s="12"/>
      <c r="D591" s="12"/>
      <c r="E591" s="12"/>
      <c r="F591" s="12"/>
      <c r="G591" s="12"/>
      <c r="H591" s="14"/>
      <c r="I591" s="14"/>
      <c r="J591" s="14"/>
      <c r="K591" s="15"/>
      <c r="L591" s="15"/>
      <c r="M591" s="14"/>
      <c r="N591" s="15"/>
      <c r="O591" s="15"/>
      <c r="P591" s="61" t="str">
        <f>IF(Q591="SI","ENTREGADO",IF('CONSOLIDADO Y GRAFICAS'!AB591="","",(IF('CONSOLIDADO Y GRAFICAS'!AB591&lt;='CONSOLIDADO Y GRAFICAS'!AC591,"FALTA ENTREGA","PENDIENTE"))))</f>
        <v/>
      </c>
      <c r="Q591" s="57"/>
      <c r="R591" s="50"/>
    </row>
    <row r="592" spans="1:18" ht="30" customHeight="1">
      <c r="A592" s="16"/>
      <c r="B592" s="16"/>
      <c r="C592" s="16"/>
      <c r="D592" s="16"/>
      <c r="E592" s="16"/>
      <c r="F592" s="16"/>
      <c r="G592" s="16"/>
      <c r="H592" s="10"/>
      <c r="I592" s="10"/>
      <c r="J592" s="10"/>
      <c r="K592" s="11"/>
      <c r="L592" s="11"/>
      <c r="M592" s="10"/>
      <c r="N592" s="11"/>
      <c r="O592" s="11"/>
      <c r="P592" s="61" t="str">
        <f>IF(Q592="SI","ENTREGADO",IF('CONSOLIDADO Y GRAFICAS'!AB592="","",(IF('CONSOLIDADO Y GRAFICAS'!AB592&lt;='CONSOLIDADO Y GRAFICAS'!AC592,"FALTA ENTREGA","PENDIENTE"))))</f>
        <v/>
      </c>
      <c r="Q592" s="55"/>
      <c r="R592" s="48"/>
    </row>
    <row r="593" spans="1:18" ht="30" customHeight="1">
      <c r="A593" s="12"/>
      <c r="B593" s="12"/>
      <c r="C593" s="12"/>
      <c r="D593" s="12"/>
      <c r="E593" s="12"/>
      <c r="F593" s="12"/>
      <c r="G593" s="12"/>
      <c r="H593" s="14"/>
      <c r="I593" s="14"/>
      <c r="J593" s="14"/>
      <c r="K593" s="15"/>
      <c r="L593" s="15"/>
      <c r="M593" s="14"/>
      <c r="N593" s="15"/>
      <c r="O593" s="15"/>
      <c r="P593" s="61" t="str">
        <f>IF(Q593="SI","ENTREGADO",IF('CONSOLIDADO Y GRAFICAS'!AB593="","",(IF('CONSOLIDADO Y GRAFICAS'!AB593&lt;='CONSOLIDADO Y GRAFICAS'!AC593,"FALTA ENTREGA","PENDIENTE"))))</f>
        <v/>
      </c>
      <c r="Q593" s="57"/>
      <c r="R593" s="50"/>
    </row>
    <row r="594" spans="1:18" ht="30" customHeight="1">
      <c r="A594" s="16"/>
      <c r="B594" s="16"/>
      <c r="C594" s="16"/>
      <c r="D594" s="16"/>
      <c r="E594" s="16"/>
      <c r="F594" s="16"/>
      <c r="G594" s="16"/>
      <c r="H594" s="10"/>
      <c r="I594" s="10"/>
      <c r="J594" s="10"/>
      <c r="K594" s="11"/>
      <c r="L594" s="11"/>
      <c r="M594" s="10"/>
      <c r="N594" s="11"/>
      <c r="O594" s="11"/>
      <c r="P594" s="61" t="str">
        <f>IF(Q594="SI","ENTREGADO",IF('CONSOLIDADO Y GRAFICAS'!AB594="","",(IF('CONSOLIDADO Y GRAFICAS'!AB594&lt;='CONSOLIDADO Y GRAFICAS'!AC594,"FALTA ENTREGA","PENDIENTE"))))</f>
        <v/>
      </c>
      <c r="Q594" s="55"/>
      <c r="R594" s="48"/>
    </row>
    <row r="595" spans="1:18" ht="30" customHeight="1">
      <c r="A595" s="12"/>
      <c r="B595" s="12"/>
      <c r="C595" s="12"/>
      <c r="D595" s="12"/>
      <c r="E595" s="12"/>
      <c r="F595" s="12"/>
      <c r="G595" s="12"/>
      <c r="H595" s="14"/>
      <c r="I595" s="14"/>
      <c r="J595" s="14"/>
      <c r="K595" s="15"/>
      <c r="L595" s="15"/>
      <c r="M595" s="14"/>
      <c r="N595" s="15"/>
      <c r="O595" s="15"/>
      <c r="P595" s="61" t="str">
        <f>IF(Q595="SI","ENTREGADO",IF('CONSOLIDADO Y GRAFICAS'!AB595="","",(IF('CONSOLIDADO Y GRAFICAS'!AB595&lt;='CONSOLIDADO Y GRAFICAS'!AC595,"FALTA ENTREGA","PENDIENTE"))))</f>
        <v/>
      </c>
      <c r="Q595" s="57"/>
      <c r="R595" s="50"/>
    </row>
    <row r="596" spans="1:18" ht="30" customHeight="1">
      <c r="A596" s="16"/>
      <c r="B596" s="16"/>
      <c r="C596" s="16"/>
      <c r="D596" s="16"/>
      <c r="E596" s="16"/>
      <c r="F596" s="16"/>
      <c r="G596" s="16"/>
      <c r="H596" s="10"/>
      <c r="I596" s="10"/>
      <c r="J596" s="10"/>
      <c r="K596" s="11"/>
      <c r="L596" s="11"/>
      <c r="M596" s="10"/>
      <c r="N596" s="11"/>
      <c r="O596" s="11"/>
      <c r="P596" s="61" t="str">
        <f>IF(Q596="SI","ENTREGADO",IF('CONSOLIDADO Y GRAFICAS'!AB596="","",(IF('CONSOLIDADO Y GRAFICAS'!AB596&lt;='CONSOLIDADO Y GRAFICAS'!AC596,"FALTA ENTREGA","PENDIENTE"))))</f>
        <v/>
      </c>
      <c r="Q596" s="55"/>
      <c r="R596" s="48"/>
    </row>
    <row r="597" spans="1:18" ht="30" customHeight="1">
      <c r="A597" s="12"/>
      <c r="B597" s="12"/>
      <c r="C597" s="12"/>
      <c r="D597" s="12"/>
      <c r="E597" s="12"/>
      <c r="F597" s="12"/>
      <c r="G597" s="12"/>
      <c r="H597" s="14"/>
      <c r="I597" s="14"/>
      <c r="J597" s="14"/>
      <c r="K597" s="15"/>
      <c r="L597" s="15"/>
      <c r="M597" s="14"/>
      <c r="N597" s="15"/>
      <c r="O597" s="15"/>
      <c r="P597" s="61" t="str">
        <f>IF(Q597="SI","ENTREGADO",IF('CONSOLIDADO Y GRAFICAS'!AB597="","",(IF('CONSOLIDADO Y GRAFICAS'!AB597&lt;='CONSOLIDADO Y GRAFICAS'!AC597,"FALTA ENTREGA","PENDIENTE"))))</f>
        <v/>
      </c>
      <c r="Q597" s="57"/>
      <c r="R597" s="50"/>
    </row>
    <row r="598" spans="1:18" ht="30" customHeight="1">
      <c r="A598" s="16"/>
      <c r="B598" s="16"/>
      <c r="C598" s="16"/>
      <c r="D598" s="16"/>
      <c r="E598" s="16"/>
      <c r="F598" s="16"/>
      <c r="G598" s="16"/>
      <c r="H598" s="10"/>
      <c r="I598" s="10"/>
      <c r="J598" s="10"/>
      <c r="K598" s="11"/>
      <c r="L598" s="11"/>
      <c r="M598" s="10"/>
      <c r="N598" s="11"/>
      <c r="O598" s="11"/>
      <c r="P598" s="61" t="str">
        <f>IF(Q598="SI","ENTREGADO",IF('CONSOLIDADO Y GRAFICAS'!AB598="","",(IF('CONSOLIDADO Y GRAFICAS'!AB598&lt;='CONSOLIDADO Y GRAFICAS'!AC598,"FALTA ENTREGA","PENDIENTE"))))</f>
        <v/>
      </c>
      <c r="Q598" s="55"/>
      <c r="R598" s="48"/>
    </row>
    <row r="599" spans="1:18" ht="30" customHeight="1">
      <c r="A599" s="12"/>
      <c r="B599" s="12"/>
      <c r="C599" s="12"/>
      <c r="D599" s="12"/>
      <c r="E599" s="12"/>
      <c r="F599" s="12"/>
      <c r="G599" s="12"/>
      <c r="H599" s="14"/>
      <c r="I599" s="14"/>
      <c r="J599" s="14"/>
      <c r="K599" s="15"/>
      <c r="L599" s="15"/>
      <c r="M599" s="14"/>
      <c r="N599" s="15"/>
      <c r="O599" s="15"/>
      <c r="P599" s="61" t="str">
        <f>IF(Q599="SI","ENTREGADO",IF('CONSOLIDADO Y GRAFICAS'!AB599="","",(IF('CONSOLIDADO Y GRAFICAS'!AB599&lt;='CONSOLIDADO Y GRAFICAS'!AC599,"FALTA ENTREGA","PENDIENTE"))))</f>
        <v/>
      </c>
      <c r="Q599" s="57"/>
      <c r="R599" s="50"/>
    </row>
    <row r="600" spans="1:18" ht="30" customHeight="1">
      <c r="A600" s="16"/>
      <c r="B600" s="16"/>
      <c r="C600" s="16"/>
      <c r="D600" s="16"/>
      <c r="E600" s="16"/>
      <c r="F600" s="16"/>
      <c r="G600" s="16"/>
      <c r="H600" s="10"/>
      <c r="I600" s="10"/>
      <c r="J600" s="10"/>
      <c r="K600" s="11"/>
      <c r="L600" s="11"/>
      <c r="M600" s="10"/>
      <c r="N600" s="11"/>
      <c r="O600" s="11"/>
      <c r="P600" s="61" t="str">
        <f>IF(Q600="SI","ENTREGADO",IF('CONSOLIDADO Y GRAFICAS'!AB600="","",(IF('CONSOLIDADO Y GRAFICAS'!AB600&lt;='CONSOLIDADO Y GRAFICAS'!AC600,"FALTA ENTREGA","PENDIENTE"))))</f>
        <v/>
      </c>
      <c r="Q600" s="55"/>
      <c r="R600" s="48"/>
    </row>
    <row r="601" spans="1:18" ht="30" customHeight="1">
      <c r="A601" s="12"/>
      <c r="B601" s="12"/>
      <c r="C601" s="12"/>
      <c r="D601" s="12"/>
      <c r="E601" s="12"/>
      <c r="F601" s="12"/>
      <c r="G601" s="12"/>
      <c r="H601" s="14"/>
      <c r="I601" s="14"/>
      <c r="J601" s="14"/>
      <c r="K601" s="15"/>
      <c r="L601" s="15"/>
      <c r="M601" s="14"/>
      <c r="N601" s="15"/>
      <c r="O601" s="15"/>
      <c r="P601" s="61" t="str">
        <f>IF(Q601="SI","ENTREGADO",IF('CONSOLIDADO Y GRAFICAS'!AB601="","",(IF('CONSOLIDADO Y GRAFICAS'!AB601&lt;='CONSOLIDADO Y GRAFICAS'!AC601,"FALTA ENTREGA","PENDIENTE"))))</f>
        <v/>
      </c>
      <c r="Q601" s="57"/>
      <c r="R601" s="50"/>
    </row>
    <row r="602" spans="1:18" ht="30" customHeight="1">
      <c r="A602" s="16"/>
      <c r="B602" s="16"/>
      <c r="C602" s="16"/>
      <c r="D602" s="16"/>
      <c r="E602" s="16"/>
      <c r="F602" s="16"/>
      <c r="G602" s="16"/>
      <c r="H602" s="10"/>
      <c r="I602" s="10"/>
      <c r="J602" s="10"/>
      <c r="K602" s="11"/>
      <c r="L602" s="11"/>
      <c r="M602" s="10"/>
      <c r="N602" s="11"/>
      <c r="O602" s="11"/>
      <c r="P602" s="61" t="str">
        <f>IF(Q602="SI","ENTREGADO",IF('CONSOLIDADO Y GRAFICAS'!AB602="","",(IF('CONSOLIDADO Y GRAFICAS'!AB602&lt;='CONSOLIDADO Y GRAFICAS'!AC602,"FALTA ENTREGA","PENDIENTE"))))</f>
        <v/>
      </c>
      <c r="Q602" s="55"/>
      <c r="R602" s="48"/>
    </row>
    <row r="603" spans="1:18" ht="30" customHeight="1">
      <c r="A603" s="12"/>
      <c r="B603" s="12"/>
      <c r="C603" s="12"/>
      <c r="D603" s="12"/>
      <c r="E603" s="12"/>
      <c r="F603" s="12"/>
      <c r="G603" s="12"/>
      <c r="H603" s="14"/>
      <c r="I603" s="14"/>
      <c r="J603" s="14"/>
      <c r="K603" s="15"/>
      <c r="L603" s="15"/>
      <c r="M603" s="14"/>
      <c r="N603" s="15"/>
      <c r="O603" s="15"/>
      <c r="P603" s="61" t="str">
        <f>IF(Q603="SI","ENTREGADO",IF('CONSOLIDADO Y GRAFICAS'!AB603="","",(IF('CONSOLIDADO Y GRAFICAS'!AB603&lt;='CONSOLIDADO Y GRAFICAS'!AC603,"FALTA ENTREGA","PENDIENTE"))))</f>
        <v/>
      </c>
      <c r="Q603" s="57"/>
      <c r="R603" s="50"/>
    </row>
    <row r="604" spans="1:18" ht="30" customHeight="1">
      <c r="A604" s="16"/>
      <c r="B604" s="16"/>
      <c r="C604" s="16"/>
      <c r="D604" s="16"/>
      <c r="E604" s="16"/>
      <c r="F604" s="16"/>
      <c r="G604" s="16"/>
      <c r="H604" s="10"/>
      <c r="I604" s="10"/>
      <c r="J604" s="10"/>
      <c r="K604" s="11"/>
      <c r="L604" s="11"/>
      <c r="M604" s="10"/>
      <c r="N604" s="11"/>
      <c r="O604" s="11"/>
      <c r="P604" s="61" t="str">
        <f>IF(Q604="SI","ENTREGADO",IF('CONSOLIDADO Y GRAFICAS'!AB604="","",(IF('CONSOLIDADO Y GRAFICAS'!AB604&lt;='CONSOLIDADO Y GRAFICAS'!AC604,"FALTA ENTREGA","PENDIENTE"))))</f>
        <v/>
      </c>
      <c r="Q604" s="55"/>
      <c r="R604" s="48"/>
    </row>
    <row r="605" spans="1:18" ht="30" customHeight="1">
      <c r="A605" s="12"/>
      <c r="B605" s="12"/>
      <c r="C605" s="12"/>
      <c r="D605" s="12"/>
      <c r="E605" s="12"/>
      <c r="F605" s="12"/>
      <c r="G605" s="12"/>
      <c r="H605" s="14"/>
      <c r="I605" s="14"/>
      <c r="J605" s="14"/>
      <c r="K605" s="15"/>
      <c r="L605" s="15"/>
      <c r="M605" s="14"/>
      <c r="N605" s="15"/>
      <c r="O605" s="15"/>
      <c r="P605" s="61" t="str">
        <f>IF(Q605="SI","ENTREGADO",IF('CONSOLIDADO Y GRAFICAS'!AB605="","",(IF('CONSOLIDADO Y GRAFICAS'!AB605&lt;='CONSOLIDADO Y GRAFICAS'!AC605,"FALTA ENTREGA","PENDIENTE"))))</f>
        <v/>
      </c>
      <c r="Q605" s="57"/>
      <c r="R605" s="50"/>
    </row>
    <row r="606" spans="1:18" ht="30" customHeight="1">
      <c r="A606" s="16"/>
      <c r="B606" s="16"/>
      <c r="C606" s="16"/>
      <c r="D606" s="16"/>
      <c r="E606" s="16"/>
      <c r="F606" s="16"/>
      <c r="G606" s="16"/>
      <c r="H606" s="10"/>
      <c r="I606" s="10"/>
      <c r="J606" s="10"/>
      <c r="K606" s="11"/>
      <c r="L606" s="11"/>
      <c r="M606" s="10"/>
      <c r="N606" s="11"/>
      <c r="O606" s="11"/>
      <c r="P606" s="61" t="str">
        <f>IF(Q606="SI","ENTREGADO",IF('CONSOLIDADO Y GRAFICAS'!AB606="","",(IF('CONSOLIDADO Y GRAFICAS'!AB606&lt;='CONSOLIDADO Y GRAFICAS'!AC606,"FALTA ENTREGA","PENDIENTE"))))</f>
        <v/>
      </c>
      <c r="Q606" s="55"/>
      <c r="R606" s="48"/>
    </row>
    <row r="607" spans="1:18" ht="30" customHeight="1">
      <c r="A607" s="12"/>
      <c r="B607" s="12"/>
      <c r="C607" s="12"/>
      <c r="D607" s="12"/>
      <c r="E607" s="12"/>
      <c r="F607" s="12"/>
      <c r="G607" s="12"/>
      <c r="H607" s="14"/>
      <c r="I607" s="14"/>
      <c r="J607" s="14"/>
      <c r="K607" s="15"/>
      <c r="L607" s="15"/>
      <c r="M607" s="14"/>
      <c r="N607" s="15"/>
      <c r="O607" s="15"/>
      <c r="P607" s="61" t="str">
        <f>IF(Q607="SI","ENTREGADO",IF('CONSOLIDADO Y GRAFICAS'!AB607="","",(IF('CONSOLIDADO Y GRAFICAS'!AB607&lt;='CONSOLIDADO Y GRAFICAS'!AC607,"FALTA ENTREGA","PENDIENTE"))))</f>
        <v/>
      </c>
      <c r="Q607" s="57"/>
      <c r="R607" s="50"/>
    </row>
    <row r="608" spans="1:18" ht="30" customHeight="1">
      <c r="A608" s="16"/>
      <c r="B608" s="16"/>
      <c r="C608" s="16"/>
      <c r="D608" s="16"/>
      <c r="E608" s="16"/>
      <c r="F608" s="16"/>
      <c r="G608" s="16"/>
      <c r="H608" s="10"/>
      <c r="I608" s="10"/>
      <c r="J608" s="10"/>
      <c r="K608" s="11"/>
      <c r="L608" s="11"/>
      <c r="M608" s="10"/>
      <c r="N608" s="11"/>
      <c r="O608" s="11"/>
      <c r="P608" s="61" t="str">
        <f>IF(Q608="SI","ENTREGADO",IF('CONSOLIDADO Y GRAFICAS'!AB608="","",(IF('CONSOLIDADO Y GRAFICAS'!AB608&lt;='CONSOLIDADO Y GRAFICAS'!AC608,"FALTA ENTREGA","PENDIENTE"))))</f>
        <v/>
      </c>
      <c r="Q608" s="55"/>
      <c r="R608" s="48"/>
    </row>
    <row r="609" spans="1:18" ht="30" customHeight="1">
      <c r="A609" s="12"/>
      <c r="B609" s="12"/>
      <c r="C609" s="12"/>
      <c r="D609" s="12"/>
      <c r="E609" s="12"/>
      <c r="F609" s="12"/>
      <c r="G609" s="12"/>
      <c r="H609" s="14"/>
      <c r="I609" s="14"/>
      <c r="J609" s="14"/>
      <c r="K609" s="15"/>
      <c r="L609" s="15"/>
      <c r="M609" s="14"/>
      <c r="N609" s="15"/>
      <c r="O609" s="15"/>
      <c r="P609" s="61" t="str">
        <f>IF(Q609="SI","ENTREGADO",IF('CONSOLIDADO Y GRAFICAS'!AB609="","",(IF('CONSOLIDADO Y GRAFICAS'!AB609&lt;='CONSOLIDADO Y GRAFICAS'!AC609,"FALTA ENTREGA","PENDIENTE"))))</f>
        <v/>
      </c>
      <c r="Q609" s="57"/>
      <c r="R609" s="50"/>
    </row>
    <row r="610" spans="1:18" ht="30" customHeight="1">
      <c r="A610" s="16"/>
      <c r="B610" s="16"/>
      <c r="C610" s="16"/>
      <c r="D610" s="16"/>
      <c r="E610" s="16"/>
      <c r="F610" s="16"/>
      <c r="G610" s="16"/>
      <c r="H610" s="10"/>
      <c r="I610" s="10"/>
      <c r="J610" s="10"/>
      <c r="K610" s="11"/>
      <c r="L610" s="11"/>
      <c r="M610" s="10"/>
      <c r="N610" s="11"/>
      <c r="O610" s="11"/>
      <c r="P610" s="61" t="str">
        <f>IF(Q610="SI","ENTREGADO",IF('CONSOLIDADO Y GRAFICAS'!AB610="","",(IF('CONSOLIDADO Y GRAFICAS'!AB610&lt;='CONSOLIDADO Y GRAFICAS'!AC610,"FALTA ENTREGA","PENDIENTE"))))</f>
        <v/>
      </c>
      <c r="Q610" s="55"/>
      <c r="R610" s="48"/>
    </row>
    <row r="611" spans="1:18" ht="30" customHeight="1">
      <c r="A611" s="12"/>
      <c r="B611" s="12"/>
      <c r="C611" s="12"/>
      <c r="D611" s="12"/>
      <c r="E611" s="12"/>
      <c r="F611" s="12"/>
      <c r="G611" s="12"/>
      <c r="H611" s="14"/>
      <c r="I611" s="14"/>
      <c r="J611" s="14"/>
      <c r="K611" s="15"/>
      <c r="L611" s="15"/>
      <c r="M611" s="14"/>
      <c r="N611" s="15"/>
      <c r="O611" s="15"/>
      <c r="P611" s="61" t="str">
        <f>IF(Q611="SI","ENTREGADO",IF('CONSOLIDADO Y GRAFICAS'!AB611="","",(IF('CONSOLIDADO Y GRAFICAS'!AB611&lt;='CONSOLIDADO Y GRAFICAS'!AC611,"FALTA ENTREGA","PENDIENTE"))))</f>
        <v/>
      </c>
      <c r="Q611" s="57"/>
      <c r="R611" s="50"/>
    </row>
    <row r="612" spans="1:18" ht="30" customHeight="1">
      <c r="A612" s="16"/>
      <c r="B612" s="16"/>
      <c r="C612" s="16"/>
      <c r="D612" s="16"/>
      <c r="E612" s="16"/>
      <c r="F612" s="16"/>
      <c r="G612" s="16"/>
      <c r="H612" s="10"/>
      <c r="I612" s="10"/>
      <c r="J612" s="10"/>
      <c r="K612" s="11"/>
      <c r="L612" s="11"/>
      <c r="M612" s="10"/>
      <c r="N612" s="11"/>
      <c r="O612" s="11"/>
      <c r="P612" s="61" t="str">
        <f>IF(Q612="SI","ENTREGADO",IF('CONSOLIDADO Y GRAFICAS'!AB612="","",(IF('CONSOLIDADO Y GRAFICAS'!AB612&lt;='CONSOLIDADO Y GRAFICAS'!AC612,"FALTA ENTREGA","PENDIENTE"))))</f>
        <v/>
      </c>
      <c r="Q612" s="55"/>
      <c r="R612" s="48"/>
    </row>
    <row r="613" spans="1:18" ht="30" customHeight="1">
      <c r="A613" s="12"/>
      <c r="B613" s="12"/>
      <c r="C613" s="12"/>
      <c r="D613" s="12"/>
      <c r="E613" s="12"/>
      <c r="F613" s="12"/>
      <c r="G613" s="12"/>
      <c r="H613" s="14"/>
      <c r="I613" s="14"/>
      <c r="J613" s="14"/>
      <c r="K613" s="15"/>
      <c r="L613" s="15"/>
      <c r="M613" s="14"/>
      <c r="N613" s="15"/>
      <c r="O613" s="15"/>
      <c r="P613" s="61" t="str">
        <f>IF(Q613="SI","ENTREGADO",IF('CONSOLIDADO Y GRAFICAS'!AB613="","",(IF('CONSOLIDADO Y GRAFICAS'!AB613&lt;='CONSOLIDADO Y GRAFICAS'!AC613,"FALTA ENTREGA","PENDIENTE"))))</f>
        <v/>
      </c>
      <c r="Q613" s="57"/>
      <c r="R613" s="50"/>
    </row>
    <row r="614" spans="1:18" ht="30" customHeight="1">
      <c r="A614" s="16"/>
      <c r="B614" s="16"/>
      <c r="C614" s="16"/>
      <c r="D614" s="16"/>
      <c r="E614" s="16"/>
      <c r="F614" s="16"/>
      <c r="G614" s="16"/>
      <c r="H614" s="10"/>
      <c r="I614" s="10"/>
      <c r="J614" s="10"/>
      <c r="K614" s="11"/>
      <c r="L614" s="11"/>
      <c r="M614" s="10"/>
      <c r="N614" s="11"/>
      <c r="O614" s="11"/>
      <c r="P614" s="61" t="str">
        <f>IF(Q614="SI","ENTREGADO",IF('CONSOLIDADO Y GRAFICAS'!AB614="","",(IF('CONSOLIDADO Y GRAFICAS'!AB614&lt;='CONSOLIDADO Y GRAFICAS'!AC614,"FALTA ENTREGA","PENDIENTE"))))</f>
        <v/>
      </c>
      <c r="Q614" s="55"/>
      <c r="R614" s="48"/>
    </row>
    <row r="615" spans="1:18" ht="30" customHeight="1">
      <c r="A615" s="12"/>
      <c r="B615" s="12"/>
      <c r="C615" s="12"/>
      <c r="D615" s="12"/>
      <c r="E615" s="12"/>
      <c r="F615" s="12"/>
      <c r="G615" s="12"/>
      <c r="H615" s="14"/>
      <c r="I615" s="14"/>
      <c r="J615" s="14"/>
      <c r="K615" s="15"/>
      <c r="L615" s="15"/>
      <c r="M615" s="14"/>
      <c r="N615" s="15"/>
      <c r="O615" s="15"/>
      <c r="P615" s="61" t="str">
        <f>IF(Q615="SI","ENTREGADO",IF('CONSOLIDADO Y GRAFICAS'!AB615="","",(IF('CONSOLIDADO Y GRAFICAS'!AB615&lt;='CONSOLIDADO Y GRAFICAS'!AC615,"FALTA ENTREGA","PENDIENTE"))))</f>
        <v/>
      </c>
      <c r="Q615" s="57"/>
      <c r="R615" s="50"/>
    </row>
    <row r="616" spans="1:18" ht="30" customHeight="1">
      <c r="A616" s="16"/>
      <c r="B616" s="16"/>
      <c r="C616" s="16"/>
      <c r="D616" s="16"/>
      <c r="E616" s="16"/>
      <c r="F616" s="16"/>
      <c r="G616" s="16"/>
      <c r="H616" s="10"/>
      <c r="I616" s="10"/>
      <c r="J616" s="10"/>
      <c r="K616" s="11"/>
      <c r="L616" s="11"/>
      <c r="M616" s="10"/>
      <c r="N616" s="11"/>
      <c r="O616" s="11"/>
      <c r="P616" s="61" t="str">
        <f>IF(Q616="SI","ENTREGADO",IF('CONSOLIDADO Y GRAFICAS'!AB616="","",(IF('CONSOLIDADO Y GRAFICAS'!AB616&lt;='CONSOLIDADO Y GRAFICAS'!AC616,"FALTA ENTREGA","PENDIENTE"))))</f>
        <v/>
      </c>
      <c r="Q616" s="55"/>
      <c r="R616" s="48"/>
    </row>
    <row r="617" spans="1:18" ht="30" customHeight="1">
      <c r="A617" s="12"/>
      <c r="B617" s="12"/>
      <c r="C617" s="12"/>
      <c r="D617" s="12"/>
      <c r="E617" s="12"/>
      <c r="F617" s="12"/>
      <c r="G617" s="12"/>
      <c r="H617" s="14"/>
      <c r="I617" s="14"/>
      <c r="J617" s="14"/>
      <c r="K617" s="15"/>
      <c r="L617" s="15"/>
      <c r="M617" s="14"/>
      <c r="N617" s="15"/>
      <c r="O617" s="15"/>
      <c r="P617" s="61" t="str">
        <f>IF(Q617="SI","ENTREGADO",IF('CONSOLIDADO Y GRAFICAS'!AB617="","",(IF('CONSOLIDADO Y GRAFICAS'!AB617&lt;='CONSOLIDADO Y GRAFICAS'!AC617,"FALTA ENTREGA","PENDIENTE"))))</f>
        <v/>
      </c>
      <c r="Q617" s="57"/>
      <c r="R617" s="50"/>
    </row>
    <row r="618" spans="1:18" ht="30" customHeight="1">
      <c r="A618" s="16"/>
      <c r="B618" s="16"/>
      <c r="C618" s="16"/>
      <c r="D618" s="16"/>
      <c r="E618" s="16"/>
      <c r="F618" s="16"/>
      <c r="G618" s="16"/>
      <c r="H618" s="10"/>
      <c r="I618" s="10"/>
      <c r="J618" s="10"/>
      <c r="K618" s="11"/>
      <c r="L618" s="11"/>
      <c r="M618" s="10"/>
      <c r="N618" s="11"/>
      <c r="O618" s="11"/>
      <c r="P618" s="61" t="str">
        <f>IF(Q618="SI","ENTREGADO",IF('CONSOLIDADO Y GRAFICAS'!AB618="","",(IF('CONSOLIDADO Y GRAFICAS'!AB618&lt;='CONSOLIDADO Y GRAFICAS'!AC618,"FALTA ENTREGA","PENDIENTE"))))</f>
        <v/>
      </c>
      <c r="Q618" s="55"/>
      <c r="R618" s="48"/>
    </row>
    <row r="619" spans="1:18" ht="30" customHeight="1">
      <c r="A619" s="12"/>
      <c r="B619" s="12"/>
      <c r="C619" s="12"/>
      <c r="D619" s="12"/>
      <c r="E619" s="12"/>
      <c r="F619" s="12"/>
      <c r="G619" s="12"/>
      <c r="H619" s="14"/>
      <c r="I619" s="14"/>
      <c r="J619" s="14"/>
      <c r="K619" s="15"/>
      <c r="L619" s="15"/>
      <c r="M619" s="14"/>
      <c r="N619" s="15"/>
      <c r="O619" s="15"/>
      <c r="P619" s="61" t="str">
        <f>IF(Q619="SI","ENTREGADO",IF('CONSOLIDADO Y GRAFICAS'!AB619="","",(IF('CONSOLIDADO Y GRAFICAS'!AB619&lt;='CONSOLIDADO Y GRAFICAS'!AC619,"FALTA ENTREGA","PENDIENTE"))))</f>
        <v/>
      </c>
      <c r="Q619" s="57"/>
      <c r="R619" s="50"/>
    </row>
    <row r="620" spans="1:18" ht="30" customHeight="1">
      <c r="A620" s="16"/>
      <c r="B620" s="16"/>
      <c r="C620" s="16"/>
      <c r="D620" s="16"/>
      <c r="E620" s="16"/>
      <c r="F620" s="16"/>
      <c r="G620" s="16"/>
      <c r="H620" s="10"/>
      <c r="I620" s="10"/>
      <c r="J620" s="10"/>
      <c r="K620" s="11"/>
      <c r="L620" s="11"/>
      <c r="M620" s="10"/>
      <c r="N620" s="11"/>
      <c r="O620" s="11"/>
      <c r="P620" s="61" t="str">
        <f>IF(Q620="SI","ENTREGADO",IF('CONSOLIDADO Y GRAFICAS'!AB620="","",(IF('CONSOLIDADO Y GRAFICAS'!AB620&lt;='CONSOLIDADO Y GRAFICAS'!AC620,"FALTA ENTREGA","PENDIENTE"))))</f>
        <v/>
      </c>
      <c r="Q620" s="55"/>
      <c r="R620" s="48"/>
    </row>
    <row r="621" spans="1:18" ht="30" customHeight="1">
      <c r="A621" s="12"/>
      <c r="B621" s="12"/>
      <c r="C621" s="12"/>
      <c r="D621" s="12"/>
      <c r="E621" s="12"/>
      <c r="F621" s="12"/>
      <c r="G621" s="12"/>
      <c r="H621" s="14"/>
      <c r="I621" s="14"/>
      <c r="J621" s="14"/>
      <c r="K621" s="15"/>
      <c r="L621" s="15"/>
      <c r="M621" s="14"/>
      <c r="N621" s="15"/>
      <c r="O621" s="15"/>
      <c r="P621" s="61" t="str">
        <f>IF(Q621="SI","ENTREGADO",IF('CONSOLIDADO Y GRAFICAS'!AB621="","",(IF('CONSOLIDADO Y GRAFICAS'!AB621&lt;='CONSOLIDADO Y GRAFICAS'!AC621,"FALTA ENTREGA","PENDIENTE"))))</f>
        <v/>
      </c>
      <c r="Q621" s="57"/>
      <c r="R621" s="50"/>
    </row>
    <row r="622" spans="1:18" ht="30" customHeight="1">
      <c r="A622" s="16"/>
      <c r="B622" s="16"/>
      <c r="C622" s="16"/>
      <c r="D622" s="16"/>
      <c r="E622" s="16"/>
      <c r="F622" s="16"/>
      <c r="G622" s="16"/>
      <c r="H622" s="10"/>
      <c r="I622" s="10"/>
      <c r="J622" s="10"/>
      <c r="K622" s="11"/>
      <c r="L622" s="11"/>
      <c r="M622" s="10"/>
      <c r="N622" s="11"/>
      <c r="O622" s="11"/>
      <c r="P622" s="61" t="str">
        <f>IF(Q622="SI","ENTREGADO",IF('CONSOLIDADO Y GRAFICAS'!AB622="","",(IF('CONSOLIDADO Y GRAFICAS'!AB622&lt;='CONSOLIDADO Y GRAFICAS'!AC622,"FALTA ENTREGA","PENDIENTE"))))</f>
        <v/>
      </c>
      <c r="Q622" s="55"/>
      <c r="R622" s="48"/>
    </row>
    <row r="623" spans="1:18" ht="30" customHeight="1">
      <c r="A623" s="12"/>
      <c r="B623" s="12"/>
      <c r="C623" s="12"/>
      <c r="D623" s="12"/>
      <c r="E623" s="12"/>
      <c r="F623" s="12"/>
      <c r="G623" s="12"/>
      <c r="H623" s="14"/>
      <c r="I623" s="14"/>
      <c r="J623" s="14"/>
      <c r="K623" s="15"/>
      <c r="L623" s="15"/>
      <c r="M623" s="14"/>
      <c r="N623" s="15"/>
      <c r="O623" s="15"/>
      <c r="P623" s="61" t="str">
        <f>IF(Q623="SI","ENTREGADO",IF('CONSOLIDADO Y GRAFICAS'!AB623="","",(IF('CONSOLIDADO Y GRAFICAS'!AB623&lt;='CONSOLIDADO Y GRAFICAS'!AC623,"FALTA ENTREGA","PENDIENTE"))))</f>
        <v/>
      </c>
      <c r="Q623" s="57"/>
      <c r="R623" s="50"/>
    </row>
    <row r="624" spans="1:18" ht="30" customHeight="1">
      <c r="A624" s="16"/>
      <c r="B624" s="16"/>
      <c r="C624" s="16"/>
      <c r="D624" s="16"/>
      <c r="E624" s="16"/>
      <c r="F624" s="16"/>
      <c r="G624" s="16"/>
      <c r="H624" s="10"/>
      <c r="I624" s="10"/>
      <c r="J624" s="10"/>
      <c r="K624" s="11"/>
      <c r="L624" s="11"/>
      <c r="M624" s="10"/>
      <c r="N624" s="11"/>
      <c r="O624" s="11"/>
      <c r="P624" s="61" t="str">
        <f>IF(Q624="SI","ENTREGADO",IF('CONSOLIDADO Y GRAFICAS'!AB624="","",(IF('CONSOLIDADO Y GRAFICAS'!AB624&lt;='CONSOLIDADO Y GRAFICAS'!AC624,"FALTA ENTREGA","PENDIENTE"))))</f>
        <v/>
      </c>
      <c r="Q624" s="55"/>
      <c r="R624" s="48"/>
    </row>
    <row r="625" spans="1:18" ht="30" customHeight="1">
      <c r="A625" s="12"/>
      <c r="B625" s="12"/>
      <c r="C625" s="12"/>
      <c r="D625" s="12"/>
      <c r="E625" s="12"/>
      <c r="F625" s="12"/>
      <c r="G625" s="12"/>
      <c r="H625" s="14"/>
      <c r="I625" s="14"/>
      <c r="J625" s="14"/>
      <c r="K625" s="15"/>
      <c r="L625" s="15"/>
      <c r="M625" s="14"/>
      <c r="N625" s="15"/>
      <c r="O625" s="15"/>
      <c r="P625" s="61" t="str">
        <f>IF(Q625="SI","ENTREGADO",IF('CONSOLIDADO Y GRAFICAS'!AB625="","",(IF('CONSOLIDADO Y GRAFICAS'!AB625&lt;='CONSOLIDADO Y GRAFICAS'!AC625,"FALTA ENTREGA","PENDIENTE"))))</f>
        <v/>
      </c>
      <c r="Q625" s="57"/>
      <c r="R625" s="50"/>
    </row>
    <row r="626" spans="1:18" ht="30" customHeight="1">
      <c r="A626" s="16"/>
      <c r="B626" s="16"/>
      <c r="C626" s="16"/>
      <c r="D626" s="16"/>
      <c r="E626" s="16"/>
      <c r="F626" s="16"/>
      <c r="G626" s="16"/>
      <c r="H626" s="10"/>
      <c r="I626" s="10"/>
      <c r="J626" s="10"/>
      <c r="K626" s="11"/>
      <c r="L626" s="11"/>
      <c r="M626" s="10"/>
      <c r="N626" s="11"/>
      <c r="O626" s="11"/>
      <c r="P626" s="61" t="str">
        <f>IF(Q626="SI","ENTREGADO",IF('CONSOLIDADO Y GRAFICAS'!AB626="","",(IF('CONSOLIDADO Y GRAFICAS'!AB626&lt;='CONSOLIDADO Y GRAFICAS'!AC626,"FALTA ENTREGA","PENDIENTE"))))</f>
        <v/>
      </c>
      <c r="Q626" s="55"/>
      <c r="R626" s="48"/>
    </row>
    <row r="627" spans="1:18" ht="30" customHeight="1">
      <c r="A627" s="12"/>
      <c r="B627" s="12"/>
      <c r="C627" s="12"/>
      <c r="D627" s="12"/>
      <c r="E627" s="12"/>
      <c r="F627" s="12"/>
      <c r="G627" s="12"/>
      <c r="H627" s="14"/>
      <c r="I627" s="14"/>
      <c r="J627" s="14"/>
      <c r="K627" s="15"/>
      <c r="L627" s="15"/>
      <c r="M627" s="14"/>
      <c r="N627" s="15"/>
      <c r="O627" s="15"/>
      <c r="P627" s="61" t="str">
        <f>IF(Q627="SI","ENTREGADO",IF('CONSOLIDADO Y GRAFICAS'!AB627="","",(IF('CONSOLIDADO Y GRAFICAS'!AB627&lt;='CONSOLIDADO Y GRAFICAS'!AC627,"FALTA ENTREGA","PENDIENTE"))))</f>
        <v/>
      </c>
      <c r="Q627" s="57"/>
      <c r="R627" s="50"/>
    </row>
    <row r="628" spans="1:18" ht="30" customHeight="1">
      <c r="A628" s="16"/>
      <c r="B628" s="16"/>
      <c r="C628" s="16"/>
      <c r="D628" s="16"/>
      <c r="E628" s="16"/>
      <c r="F628" s="16"/>
      <c r="G628" s="16"/>
      <c r="H628" s="10"/>
      <c r="I628" s="10"/>
      <c r="J628" s="10"/>
      <c r="K628" s="11"/>
      <c r="L628" s="11"/>
      <c r="M628" s="10"/>
      <c r="N628" s="11"/>
      <c r="O628" s="11"/>
      <c r="P628" s="61" t="str">
        <f>IF(Q628="SI","ENTREGADO",IF('CONSOLIDADO Y GRAFICAS'!AB628="","",(IF('CONSOLIDADO Y GRAFICAS'!AB628&lt;='CONSOLIDADO Y GRAFICAS'!AC628,"FALTA ENTREGA","PENDIENTE"))))</f>
        <v/>
      </c>
      <c r="Q628" s="55"/>
      <c r="R628" s="48"/>
    </row>
    <row r="629" spans="1:18" ht="30" customHeight="1">
      <c r="A629" s="12"/>
      <c r="B629" s="12"/>
      <c r="C629" s="12"/>
      <c r="D629" s="12"/>
      <c r="E629" s="12"/>
      <c r="F629" s="12"/>
      <c r="G629" s="12"/>
      <c r="H629" s="14"/>
      <c r="I629" s="14"/>
      <c r="J629" s="14"/>
      <c r="K629" s="15"/>
      <c r="L629" s="15"/>
      <c r="M629" s="14"/>
      <c r="N629" s="15"/>
      <c r="O629" s="15"/>
      <c r="P629" s="61" t="str">
        <f>IF(Q629="SI","ENTREGADO",IF('CONSOLIDADO Y GRAFICAS'!AB629="","",(IF('CONSOLIDADO Y GRAFICAS'!AB629&lt;='CONSOLIDADO Y GRAFICAS'!AC629,"FALTA ENTREGA","PENDIENTE"))))</f>
        <v/>
      </c>
      <c r="Q629" s="57"/>
      <c r="R629" s="50"/>
    </row>
    <row r="630" spans="1:18" ht="30" customHeight="1">
      <c r="A630" s="16"/>
      <c r="B630" s="16"/>
      <c r="C630" s="16"/>
      <c r="D630" s="16"/>
      <c r="E630" s="16"/>
      <c r="F630" s="16"/>
      <c r="G630" s="16"/>
      <c r="H630" s="10"/>
      <c r="I630" s="10"/>
      <c r="J630" s="10"/>
      <c r="K630" s="11"/>
      <c r="L630" s="11"/>
      <c r="M630" s="10"/>
      <c r="N630" s="11"/>
      <c r="O630" s="11"/>
      <c r="P630" s="61" t="str">
        <f>IF(Q630="SI","ENTREGADO",IF('CONSOLIDADO Y GRAFICAS'!AB630="","",(IF('CONSOLIDADO Y GRAFICAS'!AB630&lt;='CONSOLIDADO Y GRAFICAS'!AC630,"FALTA ENTREGA","PENDIENTE"))))</f>
        <v/>
      </c>
      <c r="Q630" s="55"/>
      <c r="R630" s="48"/>
    </row>
    <row r="631" spans="1:18" ht="30" customHeight="1">
      <c r="A631" s="12"/>
      <c r="B631" s="12"/>
      <c r="C631" s="12"/>
      <c r="D631" s="12"/>
      <c r="E631" s="12"/>
      <c r="F631" s="12"/>
      <c r="G631" s="12"/>
      <c r="H631" s="14"/>
      <c r="I631" s="14"/>
      <c r="J631" s="14"/>
      <c r="K631" s="15"/>
      <c r="L631" s="15"/>
      <c r="M631" s="14"/>
      <c r="N631" s="15"/>
      <c r="O631" s="15"/>
      <c r="P631" s="61" t="str">
        <f>IF(Q631="SI","ENTREGADO",IF('CONSOLIDADO Y GRAFICAS'!AB631="","",(IF('CONSOLIDADO Y GRAFICAS'!AB631&lt;='CONSOLIDADO Y GRAFICAS'!AC631,"FALTA ENTREGA","PENDIENTE"))))</f>
        <v/>
      </c>
      <c r="Q631" s="57"/>
      <c r="R631" s="50"/>
    </row>
    <row r="632" spans="1:18" ht="30" customHeight="1">
      <c r="A632" s="16"/>
      <c r="B632" s="16"/>
      <c r="C632" s="16"/>
      <c r="D632" s="16"/>
      <c r="E632" s="16"/>
      <c r="F632" s="16"/>
      <c r="G632" s="16"/>
      <c r="H632" s="10"/>
      <c r="I632" s="10"/>
      <c r="J632" s="10"/>
      <c r="K632" s="11"/>
      <c r="L632" s="11"/>
      <c r="M632" s="10"/>
      <c r="N632" s="11"/>
      <c r="O632" s="11"/>
      <c r="P632" s="61" t="str">
        <f>IF(Q632="SI","ENTREGADO",IF('CONSOLIDADO Y GRAFICAS'!AB632="","",(IF('CONSOLIDADO Y GRAFICAS'!AB632&lt;='CONSOLIDADO Y GRAFICAS'!AC632,"FALTA ENTREGA","PENDIENTE"))))</f>
        <v/>
      </c>
      <c r="Q632" s="55"/>
      <c r="R632" s="48"/>
    </row>
    <row r="633" spans="1:18" ht="30" customHeight="1">
      <c r="A633" s="12"/>
      <c r="B633" s="12"/>
      <c r="C633" s="12"/>
      <c r="D633" s="12"/>
      <c r="E633" s="12"/>
      <c r="F633" s="12"/>
      <c r="G633" s="12"/>
      <c r="H633" s="14"/>
      <c r="I633" s="14"/>
      <c r="J633" s="14"/>
      <c r="K633" s="15"/>
      <c r="L633" s="15"/>
      <c r="M633" s="14"/>
      <c r="N633" s="15"/>
      <c r="O633" s="15"/>
      <c r="P633" s="61" t="str">
        <f>IF(Q633="SI","ENTREGADO",IF('CONSOLIDADO Y GRAFICAS'!AB633="","",(IF('CONSOLIDADO Y GRAFICAS'!AB633&lt;='CONSOLIDADO Y GRAFICAS'!AC633,"FALTA ENTREGA","PENDIENTE"))))</f>
        <v/>
      </c>
      <c r="Q633" s="57"/>
      <c r="R633" s="50"/>
    </row>
    <row r="634" spans="1:18" ht="30" customHeight="1">
      <c r="A634" s="16"/>
      <c r="B634" s="16"/>
      <c r="C634" s="16"/>
      <c r="D634" s="16"/>
      <c r="E634" s="16"/>
      <c r="F634" s="16"/>
      <c r="G634" s="16"/>
      <c r="H634" s="10"/>
      <c r="I634" s="10"/>
      <c r="J634" s="10"/>
      <c r="K634" s="11"/>
      <c r="L634" s="11"/>
      <c r="M634" s="10"/>
      <c r="N634" s="11"/>
      <c r="O634" s="11"/>
      <c r="P634" s="61" t="str">
        <f>IF(Q634="SI","ENTREGADO",IF('CONSOLIDADO Y GRAFICAS'!AB634="","",(IF('CONSOLIDADO Y GRAFICAS'!AB634&lt;='CONSOLIDADO Y GRAFICAS'!AC634,"FALTA ENTREGA","PENDIENTE"))))</f>
        <v/>
      </c>
      <c r="Q634" s="55"/>
      <c r="R634" s="48"/>
    </row>
    <row r="635" spans="1:18" ht="30" customHeight="1">
      <c r="A635" s="12"/>
      <c r="B635" s="12"/>
      <c r="C635" s="12"/>
      <c r="D635" s="12"/>
      <c r="E635" s="12"/>
      <c r="F635" s="12"/>
      <c r="G635" s="12"/>
      <c r="H635" s="14"/>
      <c r="I635" s="14"/>
      <c r="J635" s="14"/>
      <c r="K635" s="15"/>
      <c r="L635" s="15"/>
      <c r="M635" s="14"/>
      <c r="N635" s="15"/>
      <c r="O635" s="15"/>
      <c r="P635" s="61" t="str">
        <f>IF(Q635="SI","ENTREGADO",IF('CONSOLIDADO Y GRAFICAS'!AB635="","",(IF('CONSOLIDADO Y GRAFICAS'!AB635&lt;='CONSOLIDADO Y GRAFICAS'!AC635,"FALTA ENTREGA","PENDIENTE"))))</f>
        <v/>
      </c>
      <c r="Q635" s="57"/>
      <c r="R635" s="50"/>
    </row>
    <row r="636" spans="1:18" ht="30" customHeight="1">
      <c r="A636" s="16"/>
      <c r="B636" s="16"/>
      <c r="C636" s="16"/>
      <c r="D636" s="16"/>
      <c r="E636" s="16"/>
      <c r="F636" s="16"/>
      <c r="G636" s="16"/>
      <c r="H636" s="10"/>
      <c r="I636" s="10"/>
      <c r="J636" s="10"/>
      <c r="K636" s="11"/>
      <c r="L636" s="11"/>
      <c r="M636" s="10"/>
      <c r="N636" s="11"/>
      <c r="O636" s="11"/>
      <c r="P636" s="61" t="str">
        <f>IF(Q636="SI","ENTREGADO",IF('CONSOLIDADO Y GRAFICAS'!AB636="","",(IF('CONSOLIDADO Y GRAFICAS'!AB636&lt;='CONSOLIDADO Y GRAFICAS'!AC636,"FALTA ENTREGA","PENDIENTE"))))</f>
        <v/>
      </c>
      <c r="Q636" s="55"/>
      <c r="R636" s="48"/>
    </row>
    <row r="637" spans="1:18" ht="30" customHeight="1">
      <c r="A637" s="12"/>
      <c r="B637" s="12"/>
      <c r="C637" s="12"/>
      <c r="D637" s="12"/>
      <c r="E637" s="12"/>
      <c r="F637" s="12"/>
      <c r="G637" s="12"/>
      <c r="H637" s="14"/>
      <c r="I637" s="14"/>
      <c r="J637" s="14"/>
      <c r="K637" s="15"/>
      <c r="L637" s="15"/>
      <c r="M637" s="14"/>
      <c r="N637" s="15"/>
      <c r="O637" s="15"/>
      <c r="P637" s="61" t="str">
        <f>IF(Q637="SI","ENTREGADO",IF('CONSOLIDADO Y GRAFICAS'!AB637="","",(IF('CONSOLIDADO Y GRAFICAS'!AB637&lt;='CONSOLIDADO Y GRAFICAS'!AC637,"FALTA ENTREGA","PENDIENTE"))))</f>
        <v/>
      </c>
      <c r="Q637" s="57"/>
      <c r="R637" s="50"/>
    </row>
    <row r="638" spans="1:18" ht="30" customHeight="1">
      <c r="A638" s="16"/>
      <c r="B638" s="16"/>
      <c r="C638" s="16"/>
      <c r="D638" s="16"/>
      <c r="E638" s="16"/>
      <c r="F638" s="16"/>
      <c r="G638" s="16"/>
      <c r="H638" s="10"/>
      <c r="I638" s="10"/>
      <c r="J638" s="10"/>
      <c r="K638" s="11"/>
      <c r="L638" s="11"/>
      <c r="M638" s="10"/>
      <c r="N638" s="11"/>
      <c r="O638" s="11"/>
      <c r="P638" s="61" t="str">
        <f>IF(Q638="SI","ENTREGADO",IF('CONSOLIDADO Y GRAFICAS'!AB638="","",(IF('CONSOLIDADO Y GRAFICAS'!AB638&lt;='CONSOLIDADO Y GRAFICAS'!AC638,"FALTA ENTREGA","PENDIENTE"))))</f>
        <v/>
      </c>
      <c r="Q638" s="55"/>
      <c r="R638" s="48"/>
    </row>
    <row r="639" spans="1:18" ht="30" customHeight="1">
      <c r="A639" s="12"/>
      <c r="B639" s="12"/>
      <c r="C639" s="12"/>
      <c r="D639" s="12"/>
      <c r="E639" s="12"/>
      <c r="F639" s="12"/>
      <c r="G639" s="12"/>
      <c r="H639" s="14"/>
      <c r="I639" s="14"/>
      <c r="J639" s="14"/>
      <c r="K639" s="15"/>
      <c r="L639" s="15"/>
      <c r="M639" s="14"/>
      <c r="N639" s="15"/>
      <c r="O639" s="15"/>
      <c r="P639" s="61" t="str">
        <f>IF(Q639="SI","ENTREGADO",IF('CONSOLIDADO Y GRAFICAS'!AB639="","",(IF('CONSOLIDADO Y GRAFICAS'!AB639&lt;='CONSOLIDADO Y GRAFICAS'!AC639,"FALTA ENTREGA","PENDIENTE"))))</f>
        <v/>
      </c>
      <c r="Q639" s="57"/>
      <c r="R639" s="50"/>
    </row>
    <row r="640" spans="1:18" ht="30" customHeight="1">
      <c r="A640" s="16"/>
      <c r="B640" s="16"/>
      <c r="C640" s="16"/>
      <c r="D640" s="16"/>
      <c r="E640" s="16"/>
      <c r="F640" s="16"/>
      <c r="G640" s="16"/>
      <c r="H640" s="10"/>
      <c r="I640" s="10"/>
      <c r="J640" s="10"/>
      <c r="K640" s="11"/>
      <c r="L640" s="11"/>
      <c r="M640" s="10"/>
      <c r="N640" s="11"/>
      <c r="O640" s="11"/>
      <c r="P640" s="61" t="str">
        <f>IF(Q640="SI","ENTREGADO",IF('CONSOLIDADO Y GRAFICAS'!AB640="","",(IF('CONSOLIDADO Y GRAFICAS'!AB640&lt;='CONSOLIDADO Y GRAFICAS'!AC640,"FALTA ENTREGA","PENDIENTE"))))</f>
        <v/>
      </c>
      <c r="Q640" s="55"/>
      <c r="R640" s="48"/>
    </row>
    <row r="641" spans="1:18" ht="30" customHeight="1">
      <c r="A641" s="12"/>
      <c r="B641" s="12"/>
      <c r="C641" s="12"/>
      <c r="D641" s="12"/>
      <c r="E641" s="12"/>
      <c r="F641" s="12"/>
      <c r="G641" s="12"/>
      <c r="H641" s="14"/>
      <c r="I641" s="14"/>
      <c r="J641" s="14"/>
      <c r="K641" s="15"/>
      <c r="L641" s="15"/>
      <c r="M641" s="14"/>
      <c r="N641" s="15"/>
      <c r="O641" s="15"/>
      <c r="P641" s="61" t="str">
        <f>IF(Q641="SI","ENTREGADO",IF('CONSOLIDADO Y GRAFICAS'!AB641="","",(IF('CONSOLIDADO Y GRAFICAS'!AB641&lt;='CONSOLIDADO Y GRAFICAS'!AC641,"FALTA ENTREGA","PENDIENTE"))))</f>
        <v/>
      </c>
      <c r="Q641" s="57"/>
      <c r="R641" s="50"/>
    </row>
    <row r="642" spans="1:18" ht="30" customHeight="1">
      <c r="A642" s="16"/>
      <c r="B642" s="16"/>
      <c r="C642" s="16"/>
      <c r="D642" s="16"/>
      <c r="E642" s="16"/>
      <c r="F642" s="16"/>
      <c r="G642" s="16"/>
      <c r="H642" s="10"/>
      <c r="I642" s="10"/>
      <c r="J642" s="10"/>
      <c r="K642" s="11"/>
      <c r="L642" s="11"/>
      <c r="M642" s="10"/>
      <c r="N642" s="11"/>
      <c r="O642" s="11"/>
      <c r="P642" s="61" t="str">
        <f>IF(Q642="SI","ENTREGADO",IF('CONSOLIDADO Y GRAFICAS'!AB642="","",(IF('CONSOLIDADO Y GRAFICAS'!AB642&lt;='CONSOLIDADO Y GRAFICAS'!AC642,"FALTA ENTREGA","PENDIENTE"))))</f>
        <v/>
      </c>
      <c r="Q642" s="55"/>
      <c r="R642" s="48"/>
    </row>
    <row r="643" spans="1:18" ht="30" customHeight="1">
      <c r="A643" s="12"/>
      <c r="B643" s="12"/>
      <c r="C643" s="12"/>
      <c r="D643" s="12"/>
      <c r="E643" s="12"/>
      <c r="F643" s="12"/>
      <c r="G643" s="12"/>
      <c r="H643" s="14"/>
      <c r="I643" s="14"/>
      <c r="J643" s="14"/>
      <c r="K643" s="15"/>
      <c r="L643" s="15"/>
      <c r="M643" s="14"/>
      <c r="N643" s="15"/>
      <c r="O643" s="15"/>
      <c r="P643" s="61" t="str">
        <f>IF(Q643="SI","ENTREGADO",IF('CONSOLIDADO Y GRAFICAS'!AB643="","",(IF('CONSOLIDADO Y GRAFICAS'!AB643&lt;='CONSOLIDADO Y GRAFICAS'!AC643,"FALTA ENTREGA","PENDIENTE"))))</f>
        <v/>
      </c>
      <c r="Q643" s="57"/>
      <c r="R643" s="50"/>
    </row>
    <row r="644" spans="1:18" ht="30" customHeight="1">
      <c r="A644" s="16"/>
      <c r="B644" s="16"/>
      <c r="C644" s="16"/>
      <c r="D644" s="16"/>
      <c r="E644" s="16"/>
      <c r="F644" s="16"/>
      <c r="G644" s="16"/>
      <c r="H644" s="10"/>
      <c r="I644" s="10"/>
      <c r="J644" s="10"/>
      <c r="K644" s="11"/>
      <c r="L644" s="11"/>
      <c r="M644" s="10"/>
      <c r="N644" s="11"/>
      <c r="O644" s="11"/>
      <c r="P644" s="61" t="str">
        <f>IF(Q644="SI","ENTREGADO",IF('CONSOLIDADO Y GRAFICAS'!AB644="","",(IF('CONSOLIDADO Y GRAFICAS'!AB644&lt;='CONSOLIDADO Y GRAFICAS'!AC644,"FALTA ENTREGA","PENDIENTE"))))</f>
        <v/>
      </c>
      <c r="Q644" s="55"/>
      <c r="R644" s="48"/>
    </row>
    <row r="645" spans="1:18" ht="30" customHeight="1">
      <c r="A645" s="12"/>
      <c r="B645" s="12"/>
      <c r="C645" s="12"/>
      <c r="D645" s="12"/>
      <c r="E645" s="12"/>
      <c r="F645" s="12"/>
      <c r="G645" s="12"/>
      <c r="H645" s="14"/>
      <c r="I645" s="14"/>
      <c r="J645" s="14"/>
      <c r="K645" s="15"/>
      <c r="L645" s="15"/>
      <c r="M645" s="14"/>
      <c r="N645" s="15"/>
      <c r="O645" s="15"/>
      <c r="P645" s="61" t="str">
        <f>IF(Q645="SI","ENTREGADO",IF('CONSOLIDADO Y GRAFICAS'!AB645="","",(IF('CONSOLIDADO Y GRAFICAS'!AB645&lt;='CONSOLIDADO Y GRAFICAS'!AC645,"FALTA ENTREGA","PENDIENTE"))))</f>
        <v/>
      </c>
      <c r="Q645" s="57"/>
      <c r="R645" s="50"/>
    </row>
    <row r="646" spans="1:18" ht="30" customHeight="1">
      <c r="A646" s="16"/>
      <c r="B646" s="16"/>
      <c r="C646" s="16"/>
      <c r="D646" s="16"/>
      <c r="E646" s="16"/>
      <c r="F646" s="16"/>
      <c r="G646" s="16"/>
      <c r="H646" s="10"/>
      <c r="I646" s="10"/>
      <c r="J646" s="10"/>
      <c r="K646" s="11"/>
      <c r="L646" s="11"/>
      <c r="M646" s="10"/>
      <c r="N646" s="11"/>
      <c r="O646" s="11"/>
      <c r="P646" s="61" t="str">
        <f>IF(Q646="SI","ENTREGADO",IF('CONSOLIDADO Y GRAFICAS'!AB646="","",(IF('CONSOLIDADO Y GRAFICAS'!AB646&lt;='CONSOLIDADO Y GRAFICAS'!AC646,"FALTA ENTREGA","PENDIENTE"))))</f>
        <v/>
      </c>
      <c r="Q646" s="55"/>
      <c r="R646" s="48"/>
    </row>
    <row r="647" spans="1:18" ht="30" customHeight="1">
      <c r="A647" s="12"/>
      <c r="B647" s="12"/>
      <c r="C647" s="12"/>
      <c r="D647" s="12"/>
      <c r="E647" s="12"/>
      <c r="F647" s="12"/>
      <c r="G647" s="12"/>
      <c r="H647" s="14"/>
      <c r="I647" s="14"/>
      <c r="J647" s="14"/>
      <c r="K647" s="15"/>
      <c r="L647" s="15"/>
      <c r="M647" s="14"/>
      <c r="N647" s="15"/>
      <c r="O647" s="15"/>
      <c r="P647" s="61" t="str">
        <f>IF(Q647="SI","ENTREGADO",IF('CONSOLIDADO Y GRAFICAS'!AB647="","",(IF('CONSOLIDADO Y GRAFICAS'!AB647&lt;='CONSOLIDADO Y GRAFICAS'!AC647,"FALTA ENTREGA","PENDIENTE"))))</f>
        <v/>
      </c>
      <c r="Q647" s="57"/>
      <c r="R647" s="50"/>
    </row>
    <row r="648" spans="1:18" ht="30" customHeight="1">
      <c r="A648" s="16"/>
      <c r="B648" s="16"/>
      <c r="C648" s="16"/>
      <c r="D648" s="16"/>
      <c r="E648" s="16"/>
      <c r="F648" s="16"/>
      <c r="G648" s="16"/>
      <c r="H648" s="10"/>
      <c r="I648" s="10"/>
      <c r="J648" s="10"/>
      <c r="K648" s="11"/>
      <c r="L648" s="11"/>
      <c r="M648" s="10"/>
      <c r="N648" s="11"/>
      <c r="O648" s="11"/>
      <c r="P648" s="61" t="str">
        <f>IF(Q648="SI","ENTREGADO",IF('CONSOLIDADO Y GRAFICAS'!AB648="","",(IF('CONSOLIDADO Y GRAFICAS'!AB648&lt;='CONSOLIDADO Y GRAFICAS'!AC648,"FALTA ENTREGA","PENDIENTE"))))</f>
        <v/>
      </c>
      <c r="Q648" s="55"/>
      <c r="R648" s="48"/>
    </row>
    <row r="649" spans="1:18" ht="30" customHeight="1">
      <c r="A649" s="12"/>
      <c r="B649" s="12"/>
      <c r="C649" s="12"/>
      <c r="D649" s="12"/>
      <c r="E649" s="12"/>
      <c r="F649" s="12"/>
      <c r="G649" s="12"/>
      <c r="H649" s="14"/>
      <c r="I649" s="14"/>
      <c r="J649" s="14"/>
      <c r="K649" s="15"/>
      <c r="L649" s="15"/>
      <c r="M649" s="14"/>
      <c r="N649" s="15"/>
      <c r="O649" s="15"/>
      <c r="P649" s="61" t="str">
        <f>IF(Q649="SI","ENTREGADO",IF('CONSOLIDADO Y GRAFICAS'!AB649="","",(IF('CONSOLIDADO Y GRAFICAS'!AB649&lt;='CONSOLIDADO Y GRAFICAS'!AC649,"FALTA ENTREGA","PENDIENTE"))))</f>
        <v/>
      </c>
      <c r="Q649" s="57"/>
      <c r="R649" s="50"/>
    </row>
    <row r="650" spans="1:18" ht="30" customHeight="1">
      <c r="A650" s="16"/>
      <c r="B650" s="16"/>
      <c r="C650" s="16"/>
      <c r="D650" s="16"/>
      <c r="E650" s="16"/>
      <c r="F650" s="16"/>
      <c r="G650" s="16"/>
      <c r="H650" s="10"/>
      <c r="I650" s="10"/>
      <c r="J650" s="10"/>
      <c r="K650" s="11"/>
      <c r="L650" s="11"/>
      <c r="M650" s="10"/>
      <c r="N650" s="11"/>
      <c r="O650" s="11"/>
      <c r="P650" s="61" t="str">
        <f>IF(Q650="SI","ENTREGADO",IF('CONSOLIDADO Y GRAFICAS'!AB650="","",(IF('CONSOLIDADO Y GRAFICAS'!AB650&lt;='CONSOLIDADO Y GRAFICAS'!AC650,"FALTA ENTREGA","PENDIENTE"))))</f>
        <v/>
      </c>
      <c r="Q650" s="55"/>
      <c r="R650" s="48"/>
    </row>
    <row r="651" spans="1:18" ht="30" customHeight="1">
      <c r="A651" s="12"/>
      <c r="B651" s="12"/>
      <c r="C651" s="12"/>
      <c r="D651" s="12"/>
      <c r="E651" s="12"/>
      <c r="F651" s="12"/>
      <c r="G651" s="12"/>
      <c r="H651" s="14"/>
      <c r="I651" s="14"/>
      <c r="J651" s="14"/>
      <c r="K651" s="15"/>
      <c r="L651" s="15"/>
      <c r="M651" s="14"/>
      <c r="N651" s="15"/>
      <c r="O651" s="15"/>
      <c r="P651" s="61" t="str">
        <f>IF(Q651="SI","ENTREGADO",IF('CONSOLIDADO Y GRAFICAS'!AB651="","",(IF('CONSOLIDADO Y GRAFICAS'!AB651&lt;='CONSOLIDADO Y GRAFICAS'!AC651,"FALTA ENTREGA","PENDIENTE"))))</f>
        <v/>
      </c>
      <c r="Q651" s="57"/>
      <c r="R651" s="50"/>
    </row>
    <row r="652" spans="1:18" ht="30" customHeight="1">
      <c r="A652" s="16"/>
      <c r="B652" s="16"/>
      <c r="C652" s="16"/>
      <c r="D652" s="16"/>
      <c r="E652" s="16"/>
      <c r="F652" s="16"/>
      <c r="G652" s="16"/>
      <c r="H652" s="10"/>
      <c r="I652" s="10"/>
      <c r="J652" s="10"/>
      <c r="K652" s="11"/>
      <c r="L652" s="11"/>
      <c r="M652" s="10"/>
      <c r="N652" s="11"/>
      <c r="O652" s="11"/>
      <c r="P652" s="61" t="str">
        <f>IF(Q652="SI","ENTREGADO",IF('CONSOLIDADO Y GRAFICAS'!AB652="","",(IF('CONSOLIDADO Y GRAFICAS'!AB652&lt;='CONSOLIDADO Y GRAFICAS'!AC652,"FALTA ENTREGA","PENDIENTE"))))</f>
        <v/>
      </c>
      <c r="Q652" s="55"/>
      <c r="R652" s="48"/>
    </row>
    <row r="653" spans="1:18" ht="30" customHeight="1">
      <c r="A653" s="12"/>
      <c r="B653" s="12"/>
      <c r="C653" s="12"/>
      <c r="D653" s="12"/>
      <c r="E653" s="12"/>
      <c r="F653" s="12"/>
      <c r="G653" s="12"/>
      <c r="H653" s="14"/>
      <c r="I653" s="14"/>
      <c r="J653" s="14"/>
      <c r="K653" s="15"/>
      <c r="L653" s="15"/>
      <c r="M653" s="14"/>
      <c r="N653" s="15"/>
      <c r="O653" s="15"/>
      <c r="P653" s="61" t="str">
        <f>IF(Q653="SI","ENTREGADO",IF('CONSOLIDADO Y GRAFICAS'!AB653="","",(IF('CONSOLIDADO Y GRAFICAS'!AB653&lt;='CONSOLIDADO Y GRAFICAS'!AC653,"FALTA ENTREGA","PENDIENTE"))))</f>
        <v/>
      </c>
      <c r="Q653" s="57"/>
      <c r="R653" s="50"/>
    </row>
    <row r="654" spans="1:18" ht="30" customHeight="1">
      <c r="A654" s="16"/>
      <c r="B654" s="16"/>
      <c r="C654" s="16"/>
      <c r="D654" s="16"/>
      <c r="E654" s="16"/>
      <c r="F654" s="16"/>
      <c r="G654" s="16"/>
      <c r="H654" s="10"/>
      <c r="I654" s="10"/>
      <c r="J654" s="10"/>
      <c r="K654" s="11"/>
      <c r="L654" s="11"/>
      <c r="M654" s="10"/>
      <c r="N654" s="11"/>
      <c r="O654" s="11"/>
      <c r="P654" s="61" t="str">
        <f>IF(Q654="SI","ENTREGADO",IF('CONSOLIDADO Y GRAFICAS'!AB654="","",(IF('CONSOLIDADO Y GRAFICAS'!AB654&lt;='CONSOLIDADO Y GRAFICAS'!AC654,"FALTA ENTREGA","PENDIENTE"))))</f>
        <v/>
      </c>
      <c r="Q654" s="55"/>
      <c r="R654" s="48"/>
    </row>
    <row r="655" spans="1:18" ht="30" customHeight="1">
      <c r="A655" s="12"/>
      <c r="B655" s="12"/>
      <c r="C655" s="12"/>
      <c r="D655" s="12"/>
      <c r="E655" s="12"/>
      <c r="F655" s="12"/>
      <c r="G655" s="12"/>
      <c r="H655" s="14"/>
      <c r="I655" s="14"/>
      <c r="J655" s="14"/>
      <c r="K655" s="15"/>
      <c r="L655" s="15"/>
      <c r="M655" s="14"/>
      <c r="N655" s="15"/>
      <c r="O655" s="15"/>
      <c r="P655" s="61" t="str">
        <f>IF(Q655="SI","ENTREGADO",IF('CONSOLIDADO Y GRAFICAS'!AB655="","",(IF('CONSOLIDADO Y GRAFICAS'!AB655&lt;='CONSOLIDADO Y GRAFICAS'!AC655,"FALTA ENTREGA","PENDIENTE"))))</f>
        <v/>
      </c>
      <c r="Q655" s="57"/>
      <c r="R655" s="50"/>
    </row>
    <row r="656" spans="1:18" ht="30" customHeight="1">
      <c r="A656" s="16"/>
      <c r="B656" s="16"/>
      <c r="C656" s="16"/>
      <c r="D656" s="16"/>
      <c r="E656" s="16"/>
      <c r="F656" s="16"/>
      <c r="G656" s="16"/>
      <c r="H656" s="10"/>
      <c r="I656" s="10"/>
      <c r="J656" s="10"/>
      <c r="K656" s="11"/>
      <c r="L656" s="11"/>
      <c r="M656" s="10"/>
      <c r="N656" s="11"/>
      <c r="O656" s="11"/>
      <c r="P656" s="61" t="str">
        <f>IF(Q656="SI","ENTREGADO",IF('CONSOLIDADO Y GRAFICAS'!AB656="","",(IF('CONSOLIDADO Y GRAFICAS'!AB656&lt;='CONSOLIDADO Y GRAFICAS'!AC656,"FALTA ENTREGA","PENDIENTE"))))</f>
        <v/>
      </c>
      <c r="Q656" s="55"/>
      <c r="R656" s="48"/>
    </row>
    <row r="657" spans="1:18" ht="30" customHeight="1">
      <c r="A657" s="12"/>
      <c r="B657" s="12"/>
      <c r="C657" s="12"/>
      <c r="D657" s="12"/>
      <c r="E657" s="12"/>
      <c r="F657" s="12"/>
      <c r="G657" s="12"/>
      <c r="H657" s="14"/>
      <c r="I657" s="14"/>
      <c r="J657" s="14"/>
      <c r="K657" s="15"/>
      <c r="L657" s="15"/>
      <c r="M657" s="14"/>
      <c r="N657" s="15"/>
      <c r="O657" s="15"/>
      <c r="P657" s="61" t="str">
        <f>IF(Q657="SI","ENTREGADO",IF('CONSOLIDADO Y GRAFICAS'!AB657="","",(IF('CONSOLIDADO Y GRAFICAS'!AB657&lt;='CONSOLIDADO Y GRAFICAS'!AC657,"FALTA ENTREGA","PENDIENTE"))))</f>
        <v/>
      </c>
      <c r="Q657" s="57"/>
      <c r="R657" s="50"/>
    </row>
    <row r="658" spans="1:18" ht="30" customHeight="1">
      <c r="A658" s="16"/>
      <c r="B658" s="16"/>
      <c r="C658" s="16"/>
      <c r="D658" s="16"/>
      <c r="E658" s="16"/>
      <c r="F658" s="16"/>
      <c r="G658" s="16"/>
      <c r="H658" s="10"/>
      <c r="I658" s="10"/>
      <c r="J658" s="10"/>
      <c r="K658" s="11"/>
      <c r="L658" s="11"/>
      <c r="M658" s="10"/>
      <c r="N658" s="11"/>
      <c r="O658" s="11"/>
      <c r="P658" s="61" t="str">
        <f>IF(Q658="SI","ENTREGADO",IF('CONSOLIDADO Y GRAFICAS'!AB658="","",(IF('CONSOLIDADO Y GRAFICAS'!AB658&lt;='CONSOLIDADO Y GRAFICAS'!AC658,"FALTA ENTREGA","PENDIENTE"))))</f>
        <v/>
      </c>
      <c r="Q658" s="55"/>
      <c r="R658" s="48"/>
    </row>
    <row r="659" spans="1:18" ht="30" customHeight="1">
      <c r="A659" s="12"/>
      <c r="B659" s="12"/>
      <c r="C659" s="12"/>
      <c r="D659" s="12"/>
      <c r="E659" s="12"/>
      <c r="F659" s="12"/>
      <c r="G659" s="12"/>
      <c r="H659" s="14"/>
      <c r="I659" s="14"/>
      <c r="J659" s="14"/>
      <c r="K659" s="15"/>
      <c r="L659" s="15"/>
      <c r="M659" s="14"/>
      <c r="N659" s="15"/>
      <c r="O659" s="15"/>
      <c r="P659" s="61" t="str">
        <f>IF(Q659="SI","ENTREGADO",IF('CONSOLIDADO Y GRAFICAS'!AB659="","",(IF('CONSOLIDADO Y GRAFICAS'!AB659&lt;='CONSOLIDADO Y GRAFICAS'!AC659,"FALTA ENTREGA","PENDIENTE"))))</f>
        <v/>
      </c>
      <c r="Q659" s="57"/>
      <c r="R659" s="50"/>
    </row>
    <row r="660" spans="1:18" ht="30" customHeight="1">
      <c r="A660" s="16"/>
      <c r="B660" s="16"/>
      <c r="C660" s="16"/>
      <c r="D660" s="16"/>
      <c r="E660" s="16"/>
      <c r="F660" s="16"/>
      <c r="G660" s="16"/>
      <c r="H660" s="10"/>
      <c r="I660" s="10"/>
      <c r="J660" s="10"/>
      <c r="K660" s="11"/>
      <c r="L660" s="11"/>
      <c r="M660" s="10"/>
      <c r="N660" s="11"/>
      <c r="O660" s="11"/>
      <c r="P660" s="61" t="str">
        <f>IF(Q660="SI","ENTREGADO",IF('CONSOLIDADO Y GRAFICAS'!AB660="","",(IF('CONSOLIDADO Y GRAFICAS'!AB660&lt;='CONSOLIDADO Y GRAFICAS'!AC660,"FALTA ENTREGA","PENDIENTE"))))</f>
        <v/>
      </c>
      <c r="Q660" s="55"/>
      <c r="R660" s="48"/>
    </row>
    <row r="661" spans="1:18" ht="30" customHeight="1">
      <c r="A661" s="12"/>
      <c r="B661" s="12"/>
      <c r="C661" s="12"/>
      <c r="D661" s="12"/>
      <c r="E661" s="12"/>
      <c r="F661" s="12"/>
      <c r="G661" s="12"/>
      <c r="H661" s="14"/>
      <c r="I661" s="14"/>
      <c r="J661" s="14"/>
      <c r="K661" s="15"/>
      <c r="L661" s="15"/>
      <c r="M661" s="14"/>
      <c r="N661" s="15"/>
      <c r="O661" s="15"/>
      <c r="P661" s="61" t="str">
        <f>IF(Q661="SI","ENTREGADO",IF('CONSOLIDADO Y GRAFICAS'!AB661="","",(IF('CONSOLIDADO Y GRAFICAS'!AB661&lt;='CONSOLIDADO Y GRAFICAS'!AC661,"FALTA ENTREGA","PENDIENTE"))))</f>
        <v/>
      </c>
      <c r="Q661" s="57"/>
      <c r="R661" s="50"/>
    </row>
    <row r="662" spans="1:18" ht="30" customHeight="1">
      <c r="A662" s="16"/>
      <c r="B662" s="16"/>
      <c r="C662" s="16"/>
      <c r="D662" s="16"/>
      <c r="E662" s="16"/>
      <c r="F662" s="16"/>
      <c r="G662" s="16"/>
      <c r="H662" s="10"/>
      <c r="I662" s="10"/>
      <c r="J662" s="10"/>
      <c r="K662" s="11"/>
      <c r="L662" s="11"/>
      <c r="M662" s="10"/>
      <c r="N662" s="11"/>
      <c r="O662" s="11"/>
      <c r="P662" s="61" t="str">
        <f>IF(Q662="SI","ENTREGADO",IF('CONSOLIDADO Y GRAFICAS'!AB662="","",(IF('CONSOLIDADO Y GRAFICAS'!AB662&lt;='CONSOLIDADO Y GRAFICAS'!AC662,"FALTA ENTREGA","PENDIENTE"))))</f>
        <v/>
      </c>
      <c r="Q662" s="55"/>
      <c r="R662" s="48"/>
    </row>
    <row r="663" spans="1:18" ht="30" customHeight="1">
      <c r="A663" s="12"/>
      <c r="B663" s="12"/>
      <c r="C663" s="12"/>
      <c r="D663" s="12"/>
      <c r="E663" s="12"/>
      <c r="F663" s="12"/>
      <c r="G663" s="12"/>
      <c r="H663" s="14"/>
      <c r="I663" s="14"/>
      <c r="J663" s="14"/>
      <c r="K663" s="15"/>
      <c r="L663" s="15"/>
      <c r="M663" s="14"/>
      <c r="N663" s="15"/>
      <c r="O663" s="15"/>
      <c r="P663" s="61" t="str">
        <f>IF(Q663="SI","ENTREGADO",IF('CONSOLIDADO Y GRAFICAS'!AB663="","",(IF('CONSOLIDADO Y GRAFICAS'!AB663&lt;='CONSOLIDADO Y GRAFICAS'!AC663,"FALTA ENTREGA","PENDIENTE"))))</f>
        <v/>
      </c>
      <c r="Q663" s="57"/>
      <c r="R663" s="50"/>
    </row>
    <row r="664" spans="1:18" ht="30" customHeight="1">
      <c r="A664" s="16"/>
      <c r="B664" s="16"/>
      <c r="C664" s="16"/>
      <c r="D664" s="16"/>
      <c r="E664" s="16"/>
      <c r="F664" s="16"/>
      <c r="G664" s="16"/>
      <c r="H664" s="10"/>
      <c r="I664" s="10"/>
      <c r="J664" s="10"/>
      <c r="K664" s="11"/>
      <c r="L664" s="11"/>
      <c r="M664" s="10"/>
      <c r="N664" s="11"/>
      <c r="O664" s="11"/>
      <c r="P664" s="61" t="str">
        <f>IF(Q664="SI","ENTREGADO",IF('CONSOLIDADO Y GRAFICAS'!AB664="","",(IF('CONSOLIDADO Y GRAFICAS'!AB664&lt;='CONSOLIDADO Y GRAFICAS'!AC664,"FALTA ENTREGA","PENDIENTE"))))</f>
        <v/>
      </c>
      <c r="Q664" s="55"/>
      <c r="R664" s="48"/>
    </row>
    <row r="665" spans="1:18" ht="30" customHeight="1">
      <c r="A665" s="12"/>
      <c r="B665" s="12"/>
      <c r="C665" s="12"/>
      <c r="D665" s="12"/>
      <c r="E665" s="12"/>
      <c r="F665" s="12"/>
      <c r="G665" s="12"/>
      <c r="H665" s="14"/>
      <c r="I665" s="14"/>
      <c r="J665" s="14"/>
      <c r="K665" s="15"/>
      <c r="L665" s="15"/>
      <c r="M665" s="14"/>
      <c r="N665" s="15"/>
      <c r="O665" s="15"/>
      <c r="P665" s="61" t="str">
        <f>IF(Q665="SI","ENTREGADO",IF('CONSOLIDADO Y GRAFICAS'!AB665="","",(IF('CONSOLIDADO Y GRAFICAS'!AB665&lt;='CONSOLIDADO Y GRAFICAS'!AC665,"FALTA ENTREGA","PENDIENTE"))))</f>
        <v/>
      </c>
      <c r="Q665" s="57"/>
      <c r="R665" s="50"/>
    </row>
    <row r="666" spans="1:18" ht="30" customHeight="1">
      <c r="A666" s="16"/>
      <c r="B666" s="16"/>
      <c r="C666" s="16"/>
      <c r="D666" s="16"/>
      <c r="E666" s="16"/>
      <c r="F666" s="16"/>
      <c r="G666" s="16"/>
      <c r="H666" s="10"/>
      <c r="I666" s="10"/>
      <c r="J666" s="10"/>
      <c r="K666" s="11"/>
      <c r="L666" s="11"/>
      <c r="M666" s="10"/>
      <c r="N666" s="11"/>
      <c r="O666" s="11"/>
      <c r="P666" s="61" t="str">
        <f>IF(Q666="SI","ENTREGADO",IF('CONSOLIDADO Y GRAFICAS'!AB666="","",(IF('CONSOLIDADO Y GRAFICAS'!AB666&lt;='CONSOLIDADO Y GRAFICAS'!AC666,"FALTA ENTREGA","PENDIENTE"))))</f>
        <v/>
      </c>
      <c r="Q666" s="55"/>
      <c r="R666" s="48"/>
    </row>
    <row r="667" spans="1:18" ht="30" customHeight="1">
      <c r="A667" s="12"/>
      <c r="B667" s="12"/>
      <c r="C667" s="12"/>
      <c r="D667" s="12"/>
      <c r="E667" s="12"/>
      <c r="F667" s="12"/>
      <c r="G667" s="12"/>
      <c r="H667" s="14"/>
      <c r="I667" s="14"/>
      <c r="J667" s="14"/>
      <c r="K667" s="15"/>
      <c r="L667" s="15"/>
      <c r="M667" s="14"/>
      <c r="N667" s="15"/>
      <c r="O667" s="15"/>
      <c r="P667" s="61" t="str">
        <f>IF(Q667="SI","ENTREGADO",IF('CONSOLIDADO Y GRAFICAS'!AB667="","",(IF('CONSOLIDADO Y GRAFICAS'!AB667&lt;='CONSOLIDADO Y GRAFICAS'!AC667,"FALTA ENTREGA","PENDIENTE"))))</f>
        <v/>
      </c>
      <c r="Q667" s="57"/>
      <c r="R667" s="50"/>
    </row>
    <row r="668" spans="1:18" ht="30" customHeight="1">
      <c r="A668" s="16"/>
      <c r="B668" s="16"/>
      <c r="C668" s="16"/>
      <c r="D668" s="16"/>
      <c r="E668" s="16"/>
      <c r="F668" s="16"/>
      <c r="G668" s="16"/>
      <c r="H668" s="10"/>
      <c r="I668" s="10"/>
      <c r="J668" s="10"/>
      <c r="K668" s="11"/>
      <c r="L668" s="11"/>
      <c r="M668" s="10"/>
      <c r="N668" s="11"/>
      <c r="O668" s="11"/>
      <c r="P668" s="61" t="str">
        <f>IF(Q668="SI","ENTREGADO",IF('CONSOLIDADO Y GRAFICAS'!AB668="","",(IF('CONSOLIDADO Y GRAFICAS'!AB668&lt;='CONSOLIDADO Y GRAFICAS'!AC668,"FALTA ENTREGA","PENDIENTE"))))</f>
        <v/>
      </c>
      <c r="Q668" s="55"/>
      <c r="R668" s="48"/>
    </row>
    <row r="669" spans="1:18" ht="30" customHeight="1">
      <c r="A669" s="12"/>
      <c r="B669" s="12"/>
      <c r="C669" s="12"/>
      <c r="D669" s="12"/>
      <c r="E669" s="12"/>
      <c r="F669" s="12"/>
      <c r="G669" s="12"/>
      <c r="H669" s="14"/>
      <c r="I669" s="14"/>
      <c r="J669" s="14"/>
      <c r="K669" s="15"/>
      <c r="L669" s="15"/>
      <c r="M669" s="14"/>
      <c r="N669" s="15"/>
      <c r="O669" s="15"/>
      <c r="P669" s="61" t="str">
        <f>IF(Q669="SI","ENTREGADO",IF('CONSOLIDADO Y GRAFICAS'!AB669="","",(IF('CONSOLIDADO Y GRAFICAS'!AB669&lt;='CONSOLIDADO Y GRAFICAS'!AC669,"FALTA ENTREGA","PENDIENTE"))))</f>
        <v/>
      </c>
      <c r="Q669" s="57"/>
      <c r="R669" s="50"/>
    </row>
    <row r="670" spans="1:18" ht="30" customHeight="1">
      <c r="A670" s="16"/>
      <c r="B670" s="16"/>
      <c r="C670" s="16"/>
      <c r="D670" s="16"/>
      <c r="E670" s="16"/>
      <c r="F670" s="16"/>
      <c r="G670" s="16"/>
      <c r="H670" s="10"/>
      <c r="I670" s="10"/>
      <c r="J670" s="10"/>
      <c r="K670" s="11"/>
      <c r="L670" s="11"/>
      <c r="M670" s="10"/>
      <c r="N670" s="11"/>
      <c r="O670" s="11"/>
      <c r="P670" s="61" t="str">
        <f>IF(Q670="SI","ENTREGADO",IF('CONSOLIDADO Y GRAFICAS'!AB670="","",(IF('CONSOLIDADO Y GRAFICAS'!AB670&lt;='CONSOLIDADO Y GRAFICAS'!AC670,"FALTA ENTREGA","PENDIENTE"))))</f>
        <v/>
      </c>
      <c r="Q670" s="55"/>
      <c r="R670" s="48"/>
    </row>
    <row r="671" spans="1:18" ht="30" customHeight="1">
      <c r="A671" s="12"/>
      <c r="B671" s="12"/>
      <c r="C671" s="12"/>
      <c r="D671" s="12"/>
      <c r="E671" s="12"/>
      <c r="F671" s="12"/>
      <c r="G671" s="12"/>
      <c r="H671" s="14"/>
      <c r="I671" s="14"/>
      <c r="J671" s="14"/>
      <c r="K671" s="15"/>
      <c r="L671" s="15"/>
      <c r="M671" s="14"/>
      <c r="N671" s="15"/>
      <c r="O671" s="15"/>
      <c r="P671" s="61" t="str">
        <f>IF(Q671="SI","ENTREGADO",IF('CONSOLIDADO Y GRAFICAS'!AB671="","",(IF('CONSOLIDADO Y GRAFICAS'!AB671&lt;='CONSOLIDADO Y GRAFICAS'!AC671,"FALTA ENTREGA","PENDIENTE"))))</f>
        <v/>
      </c>
      <c r="Q671" s="57"/>
      <c r="R671" s="50"/>
    </row>
    <row r="672" spans="1:18" ht="30" customHeight="1">
      <c r="A672" s="16"/>
      <c r="B672" s="16"/>
      <c r="C672" s="16"/>
      <c r="D672" s="16"/>
      <c r="E672" s="16"/>
      <c r="F672" s="16"/>
      <c r="G672" s="16"/>
      <c r="H672" s="10"/>
      <c r="I672" s="10"/>
      <c r="J672" s="10"/>
      <c r="K672" s="11"/>
      <c r="L672" s="11"/>
      <c r="M672" s="10"/>
      <c r="N672" s="11"/>
      <c r="O672" s="11"/>
      <c r="P672" s="61" t="str">
        <f>IF(Q672="SI","ENTREGADO",IF('CONSOLIDADO Y GRAFICAS'!AB672="","",(IF('CONSOLIDADO Y GRAFICAS'!AB672&lt;='CONSOLIDADO Y GRAFICAS'!AC672,"FALTA ENTREGA","PENDIENTE"))))</f>
        <v/>
      </c>
      <c r="Q672" s="55"/>
      <c r="R672" s="48"/>
    </row>
    <row r="673" spans="1:18" ht="30" customHeight="1">
      <c r="A673" s="12"/>
      <c r="B673" s="12"/>
      <c r="C673" s="12"/>
      <c r="D673" s="12"/>
      <c r="E673" s="12"/>
      <c r="F673" s="12"/>
      <c r="G673" s="12"/>
      <c r="H673" s="14"/>
      <c r="I673" s="14"/>
      <c r="J673" s="14"/>
      <c r="K673" s="15"/>
      <c r="L673" s="15"/>
      <c r="M673" s="14"/>
      <c r="N673" s="15"/>
      <c r="O673" s="15"/>
      <c r="P673" s="61" t="str">
        <f>IF(Q673="SI","ENTREGADO",IF('CONSOLIDADO Y GRAFICAS'!AB673="","",(IF('CONSOLIDADO Y GRAFICAS'!AB673&lt;='CONSOLIDADO Y GRAFICAS'!AC673,"FALTA ENTREGA","PENDIENTE"))))</f>
        <v/>
      </c>
      <c r="Q673" s="57"/>
      <c r="R673" s="50"/>
    </row>
    <row r="674" spans="1:18" ht="30" customHeight="1">
      <c r="A674" s="16"/>
      <c r="B674" s="16"/>
      <c r="C674" s="16"/>
      <c r="D674" s="16"/>
      <c r="E674" s="16"/>
      <c r="F674" s="16"/>
      <c r="G674" s="16"/>
      <c r="H674" s="10"/>
      <c r="I674" s="10"/>
      <c r="J674" s="10"/>
      <c r="K674" s="11"/>
      <c r="L674" s="11"/>
      <c r="M674" s="10"/>
      <c r="N674" s="11"/>
      <c r="O674" s="11"/>
      <c r="P674" s="61" t="str">
        <f>IF(Q674="SI","ENTREGADO",IF('CONSOLIDADO Y GRAFICAS'!AB674="","",(IF('CONSOLIDADO Y GRAFICAS'!AB674&lt;='CONSOLIDADO Y GRAFICAS'!AC674,"FALTA ENTREGA","PENDIENTE"))))</f>
        <v/>
      </c>
      <c r="Q674" s="55"/>
      <c r="R674" s="48"/>
    </row>
    <row r="675" spans="1:18" ht="30" customHeight="1">
      <c r="A675" s="12"/>
      <c r="B675" s="12"/>
      <c r="C675" s="12"/>
      <c r="D675" s="12"/>
      <c r="E675" s="12"/>
      <c r="F675" s="12"/>
      <c r="G675" s="12"/>
      <c r="H675" s="14"/>
      <c r="I675" s="14"/>
      <c r="J675" s="14"/>
      <c r="K675" s="15"/>
      <c r="L675" s="15"/>
      <c r="M675" s="14"/>
      <c r="N675" s="15"/>
      <c r="O675" s="15"/>
      <c r="P675" s="61" t="str">
        <f>IF(Q675="SI","ENTREGADO",IF('CONSOLIDADO Y GRAFICAS'!AB675="","",(IF('CONSOLIDADO Y GRAFICAS'!AB675&lt;='CONSOLIDADO Y GRAFICAS'!AC675,"FALTA ENTREGA","PENDIENTE"))))</f>
        <v/>
      </c>
      <c r="Q675" s="57"/>
      <c r="R675" s="50"/>
    </row>
    <row r="676" spans="1:18" ht="30" customHeight="1">
      <c r="A676" s="16"/>
      <c r="B676" s="16"/>
      <c r="C676" s="16"/>
      <c r="D676" s="16"/>
      <c r="E676" s="16"/>
      <c r="F676" s="16"/>
      <c r="G676" s="16"/>
      <c r="H676" s="10"/>
      <c r="I676" s="10"/>
      <c r="J676" s="10"/>
      <c r="K676" s="11"/>
      <c r="L676" s="11"/>
      <c r="M676" s="10"/>
      <c r="N676" s="11"/>
      <c r="O676" s="11"/>
      <c r="P676" s="61" t="str">
        <f>IF(Q676="SI","ENTREGADO",IF('CONSOLIDADO Y GRAFICAS'!AB676="","",(IF('CONSOLIDADO Y GRAFICAS'!AB676&lt;='CONSOLIDADO Y GRAFICAS'!AC676,"FALTA ENTREGA","PENDIENTE"))))</f>
        <v/>
      </c>
      <c r="Q676" s="55"/>
      <c r="R676" s="48"/>
    </row>
    <row r="677" spans="1:18" ht="30" customHeight="1">
      <c r="A677" s="12"/>
      <c r="B677" s="12"/>
      <c r="C677" s="12"/>
      <c r="D677" s="12"/>
      <c r="E677" s="12"/>
      <c r="F677" s="12"/>
      <c r="G677" s="12"/>
      <c r="H677" s="14"/>
      <c r="I677" s="14"/>
      <c r="J677" s="14"/>
      <c r="K677" s="15"/>
      <c r="L677" s="15"/>
      <c r="M677" s="14"/>
      <c r="N677" s="15"/>
      <c r="O677" s="15"/>
      <c r="P677" s="61" t="str">
        <f>IF(Q677="SI","ENTREGADO",IF('CONSOLIDADO Y GRAFICAS'!AB677="","",(IF('CONSOLIDADO Y GRAFICAS'!AB677&lt;='CONSOLIDADO Y GRAFICAS'!AC677,"FALTA ENTREGA","PENDIENTE"))))</f>
        <v/>
      </c>
      <c r="Q677" s="57"/>
      <c r="R677" s="50"/>
    </row>
    <row r="678" spans="1:18" ht="30" customHeight="1">
      <c r="A678" s="16"/>
      <c r="B678" s="16"/>
      <c r="C678" s="16"/>
      <c r="D678" s="16"/>
      <c r="E678" s="16"/>
      <c r="F678" s="16"/>
      <c r="G678" s="16"/>
      <c r="H678" s="10"/>
      <c r="I678" s="10"/>
      <c r="J678" s="10"/>
      <c r="K678" s="11"/>
      <c r="L678" s="11"/>
      <c r="M678" s="10"/>
      <c r="N678" s="11"/>
      <c r="O678" s="11"/>
      <c r="P678" s="61" t="str">
        <f>IF(Q678="SI","ENTREGADO",IF('CONSOLIDADO Y GRAFICAS'!AB678="","",(IF('CONSOLIDADO Y GRAFICAS'!AB678&lt;='CONSOLIDADO Y GRAFICAS'!AC678,"FALTA ENTREGA","PENDIENTE"))))</f>
        <v/>
      </c>
      <c r="Q678" s="55"/>
      <c r="R678" s="48"/>
    </row>
    <row r="679" spans="1:18" ht="30" customHeight="1">
      <c r="A679" s="12"/>
      <c r="B679" s="12"/>
      <c r="C679" s="12"/>
      <c r="D679" s="12"/>
      <c r="E679" s="12"/>
      <c r="F679" s="12"/>
      <c r="G679" s="12"/>
      <c r="H679" s="14"/>
      <c r="I679" s="14"/>
      <c r="J679" s="14"/>
      <c r="K679" s="15"/>
      <c r="L679" s="15"/>
      <c r="M679" s="14"/>
      <c r="N679" s="15"/>
      <c r="O679" s="15"/>
      <c r="P679" s="61" t="str">
        <f>IF(Q679="SI","ENTREGADO",IF('CONSOLIDADO Y GRAFICAS'!AB679="","",(IF('CONSOLIDADO Y GRAFICAS'!AB679&lt;='CONSOLIDADO Y GRAFICAS'!AC679,"FALTA ENTREGA","PENDIENTE"))))</f>
        <v/>
      </c>
      <c r="Q679" s="57"/>
      <c r="R679" s="50"/>
    </row>
    <row r="680" spans="1:18" ht="30" customHeight="1">
      <c r="A680" s="16"/>
      <c r="B680" s="16"/>
      <c r="C680" s="16"/>
      <c r="D680" s="16"/>
      <c r="E680" s="16"/>
      <c r="F680" s="16"/>
      <c r="G680" s="16"/>
      <c r="H680" s="10"/>
      <c r="I680" s="10"/>
      <c r="J680" s="10"/>
      <c r="K680" s="11"/>
      <c r="L680" s="11"/>
      <c r="M680" s="10"/>
      <c r="N680" s="11"/>
      <c r="O680" s="11"/>
      <c r="P680" s="61" t="str">
        <f>IF(Q680="SI","ENTREGADO",IF('CONSOLIDADO Y GRAFICAS'!AB680="","",(IF('CONSOLIDADO Y GRAFICAS'!AB680&lt;='CONSOLIDADO Y GRAFICAS'!AC680,"FALTA ENTREGA","PENDIENTE"))))</f>
        <v/>
      </c>
      <c r="Q680" s="55"/>
      <c r="R680" s="48"/>
    </row>
    <row r="681" spans="1:18" ht="30" customHeight="1">
      <c r="A681" s="12"/>
      <c r="B681" s="12"/>
      <c r="C681" s="12"/>
      <c r="D681" s="12"/>
      <c r="E681" s="12"/>
      <c r="F681" s="12"/>
      <c r="G681" s="12"/>
      <c r="H681" s="14"/>
      <c r="I681" s="14"/>
      <c r="J681" s="14"/>
      <c r="K681" s="15"/>
      <c r="L681" s="15"/>
      <c r="M681" s="14"/>
      <c r="N681" s="15"/>
      <c r="O681" s="15"/>
      <c r="P681" s="61" t="str">
        <f>IF(Q681="SI","ENTREGADO",IF('CONSOLIDADO Y GRAFICAS'!AB681="","",(IF('CONSOLIDADO Y GRAFICAS'!AB681&lt;='CONSOLIDADO Y GRAFICAS'!AC681,"FALTA ENTREGA","PENDIENTE"))))</f>
        <v/>
      </c>
      <c r="Q681" s="57"/>
      <c r="R681" s="50"/>
    </row>
    <row r="682" spans="1:18" ht="30" customHeight="1">
      <c r="A682" s="16"/>
      <c r="B682" s="16"/>
      <c r="C682" s="16"/>
      <c r="D682" s="16"/>
      <c r="E682" s="16"/>
      <c r="F682" s="16"/>
      <c r="G682" s="16"/>
      <c r="H682" s="10"/>
      <c r="I682" s="10"/>
      <c r="J682" s="10"/>
      <c r="K682" s="11"/>
      <c r="L682" s="11"/>
      <c r="M682" s="10"/>
      <c r="N682" s="11"/>
      <c r="O682" s="11"/>
      <c r="P682" s="61" t="str">
        <f>IF(Q682="SI","ENTREGADO",IF('CONSOLIDADO Y GRAFICAS'!AB682="","",(IF('CONSOLIDADO Y GRAFICAS'!AB682&lt;='CONSOLIDADO Y GRAFICAS'!AC682,"FALTA ENTREGA","PENDIENTE"))))</f>
        <v/>
      </c>
      <c r="Q682" s="55"/>
      <c r="R682" s="48"/>
    </row>
    <row r="683" spans="1:18" ht="30" customHeight="1">
      <c r="A683" s="12"/>
      <c r="B683" s="12"/>
      <c r="C683" s="12"/>
      <c r="D683" s="12"/>
      <c r="E683" s="12"/>
      <c r="F683" s="12"/>
      <c r="G683" s="12"/>
      <c r="H683" s="14"/>
      <c r="I683" s="14"/>
      <c r="J683" s="14"/>
      <c r="K683" s="15"/>
      <c r="L683" s="15"/>
      <c r="M683" s="14"/>
      <c r="N683" s="15"/>
      <c r="O683" s="15"/>
      <c r="P683" s="61" t="str">
        <f>IF(Q683="SI","ENTREGADO",IF('CONSOLIDADO Y GRAFICAS'!AB683="","",(IF('CONSOLIDADO Y GRAFICAS'!AB683&lt;='CONSOLIDADO Y GRAFICAS'!AC683,"FALTA ENTREGA","PENDIENTE"))))</f>
        <v/>
      </c>
      <c r="Q683" s="57"/>
      <c r="R683" s="50"/>
    </row>
    <row r="684" spans="1:18" ht="30" customHeight="1">
      <c r="A684" s="16"/>
      <c r="B684" s="16"/>
      <c r="C684" s="16"/>
      <c r="D684" s="16"/>
      <c r="E684" s="16"/>
      <c r="F684" s="16"/>
      <c r="G684" s="16"/>
      <c r="H684" s="10"/>
      <c r="I684" s="10"/>
      <c r="J684" s="10"/>
      <c r="K684" s="11"/>
      <c r="L684" s="11"/>
      <c r="M684" s="10"/>
      <c r="N684" s="11"/>
      <c r="O684" s="11"/>
      <c r="P684" s="61" t="str">
        <f>IF(Q684="SI","ENTREGADO",IF('CONSOLIDADO Y GRAFICAS'!AB684="","",(IF('CONSOLIDADO Y GRAFICAS'!AB684&lt;='CONSOLIDADO Y GRAFICAS'!AC684,"FALTA ENTREGA","PENDIENTE"))))</f>
        <v/>
      </c>
      <c r="Q684" s="55"/>
      <c r="R684" s="48"/>
    </row>
    <row r="685" spans="1:18" ht="30" customHeight="1">
      <c r="A685" s="12"/>
      <c r="B685" s="12"/>
      <c r="C685" s="12"/>
      <c r="D685" s="12"/>
      <c r="E685" s="12"/>
      <c r="F685" s="12"/>
      <c r="G685" s="12"/>
      <c r="H685" s="14"/>
      <c r="I685" s="14"/>
      <c r="J685" s="14"/>
      <c r="K685" s="15"/>
      <c r="L685" s="15"/>
      <c r="M685" s="14"/>
      <c r="N685" s="15"/>
      <c r="O685" s="15"/>
      <c r="P685" s="61" t="str">
        <f>IF(Q685="SI","ENTREGADO",IF('CONSOLIDADO Y GRAFICAS'!AB685="","",(IF('CONSOLIDADO Y GRAFICAS'!AB685&lt;='CONSOLIDADO Y GRAFICAS'!AC685,"FALTA ENTREGA","PENDIENTE"))))</f>
        <v/>
      </c>
      <c r="Q685" s="57"/>
      <c r="R685" s="50"/>
    </row>
    <row r="686" spans="1:18" ht="30" customHeight="1">
      <c r="A686" s="16"/>
      <c r="B686" s="16"/>
      <c r="C686" s="16"/>
      <c r="D686" s="16"/>
      <c r="E686" s="16"/>
      <c r="F686" s="16"/>
      <c r="G686" s="16"/>
      <c r="H686" s="10"/>
      <c r="I686" s="10"/>
      <c r="J686" s="10"/>
      <c r="K686" s="11"/>
      <c r="L686" s="11"/>
      <c r="M686" s="10"/>
      <c r="N686" s="11"/>
      <c r="O686" s="11"/>
      <c r="P686" s="61" t="str">
        <f>IF(Q686="SI","ENTREGADO",IF('CONSOLIDADO Y GRAFICAS'!AB686="","",(IF('CONSOLIDADO Y GRAFICAS'!AB686&lt;='CONSOLIDADO Y GRAFICAS'!AC686,"FALTA ENTREGA","PENDIENTE"))))</f>
        <v/>
      </c>
      <c r="Q686" s="55"/>
      <c r="R686" s="48"/>
    </row>
    <row r="687" spans="1:18" ht="30" customHeight="1">
      <c r="A687" s="12"/>
      <c r="B687" s="12"/>
      <c r="C687" s="12"/>
      <c r="D687" s="12"/>
      <c r="E687" s="12"/>
      <c r="F687" s="12"/>
      <c r="G687" s="12"/>
      <c r="H687" s="14"/>
      <c r="I687" s="14"/>
      <c r="J687" s="14"/>
      <c r="K687" s="15"/>
      <c r="L687" s="15"/>
      <c r="M687" s="14"/>
      <c r="N687" s="15"/>
      <c r="O687" s="15"/>
      <c r="P687" s="61" t="str">
        <f>IF(Q687="SI","ENTREGADO",IF('CONSOLIDADO Y GRAFICAS'!AB687="","",(IF('CONSOLIDADO Y GRAFICAS'!AB687&lt;='CONSOLIDADO Y GRAFICAS'!AC687,"FALTA ENTREGA","PENDIENTE"))))</f>
        <v/>
      </c>
      <c r="Q687" s="57"/>
      <c r="R687" s="50"/>
    </row>
    <row r="688" spans="1:18" ht="30" customHeight="1">
      <c r="A688" s="16"/>
      <c r="B688" s="16"/>
      <c r="C688" s="16"/>
      <c r="D688" s="16"/>
      <c r="E688" s="16"/>
      <c r="F688" s="16"/>
      <c r="G688" s="16"/>
      <c r="H688" s="10"/>
      <c r="I688" s="10"/>
      <c r="J688" s="10"/>
      <c r="K688" s="11"/>
      <c r="L688" s="11"/>
      <c r="M688" s="10"/>
      <c r="N688" s="11"/>
      <c r="O688" s="11"/>
      <c r="P688" s="61" t="str">
        <f>IF(Q688="SI","ENTREGADO",IF('CONSOLIDADO Y GRAFICAS'!AB688="","",(IF('CONSOLIDADO Y GRAFICAS'!AB688&lt;='CONSOLIDADO Y GRAFICAS'!AC688,"FALTA ENTREGA","PENDIENTE"))))</f>
        <v/>
      </c>
      <c r="Q688" s="55"/>
      <c r="R688" s="48"/>
    </row>
    <row r="689" spans="1:18" ht="30" customHeight="1">
      <c r="A689" s="12"/>
      <c r="B689" s="12"/>
      <c r="C689" s="12"/>
      <c r="D689" s="12"/>
      <c r="E689" s="12"/>
      <c r="F689" s="12"/>
      <c r="G689" s="12"/>
      <c r="H689" s="14"/>
      <c r="I689" s="14"/>
      <c r="J689" s="14"/>
      <c r="K689" s="15"/>
      <c r="L689" s="15"/>
      <c r="M689" s="14"/>
      <c r="N689" s="15"/>
      <c r="O689" s="15"/>
      <c r="P689" s="61" t="str">
        <f>IF(Q689="SI","ENTREGADO",IF('CONSOLIDADO Y GRAFICAS'!AB689="","",(IF('CONSOLIDADO Y GRAFICAS'!AB689&lt;='CONSOLIDADO Y GRAFICAS'!AC689,"FALTA ENTREGA","PENDIENTE"))))</f>
        <v/>
      </c>
      <c r="Q689" s="57"/>
      <c r="R689" s="50"/>
    </row>
    <row r="690" spans="1:18" ht="30" customHeight="1">
      <c r="A690" s="16"/>
      <c r="B690" s="16"/>
      <c r="C690" s="16"/>
      <c r="D690" s="16"/>
      <c r="E690" s="16"/>
      <c r="F690" s="16"/>
      <c r="G690" s="16"/>
      <c r="H690" s="10"/>
      <c r="I690" s="10"/>
      <c r="J690" s="10"/>
      <c r="K690" s="11"/>
      <c r="L690" s="11"/>
      <c r="M690" s="10"/>
      <c r="N690" s="11"/>
      <c r="O690" s="11"/>
      <c r="P690" s="61" t="str">
        <f>IF(Q690="SI","ENTREGADO",IF('CONSOLIDADO Y GRAFICAS'!AB690="","",(IF('CONSOLIDADO Y GRAFICAS'!AB690&lt;='CONSOLIDADO Y GRAFICAS'!AC690,"FALTA ENTREGA","PENDIENTE"))))</f>
        <v/>
      </c>
      <c r="Q690" s="55"/>
      <c r="R690" s="48"/>
    </row>
    <row r="691" spans="1:18" ht="30" customHeight="1">
      <c r="A691" s="12"/>
      <c r="B691" s="12"/>
      <c r="C691" s="12"/>
      <c r="D691" s="12"/>
      <c r="E691" s="12"/>
      <c r="F691" s="12"/>
      <c r="G691" s="12"/>
      <c r="H691" s="14"/>
      <c r="I691" s="14"/>
      <c r="J691" s="14"/>
      <c r="K691" s="15"/>
      <c r="L691" s="15"/>
      <c r="M691" s="14"/>
      <c r="N691" s="15"/>
      <c r="O691" s="15"/>
      <c r="P691" s="61" t="str">
        <f>IF(Q691="SI","ENTREGADO",IF('CONSOLIDADO Y GRAFICAS'!AB691="","",(IF('CONSOLIDADO Y GRAFICAS'!AB691&lt;='CONSOLIDADO Y GRAFICAS'!AC691,"FALTA ENTREGA","PENDIENTE"))))</f>
        <v/>
      </c>
      <c r="Q691" s="57"/>
      <c r="R691" s="50"/>
    </row>
    <row r="692" spans="1:18" ht="30" customHeight="1">
      <c r="A692" s="16"/>
      <c r="B692" s="16"/>
      <c r="C692" s="16"/>
      <c r="D692" s="16"/>
      <c r="E692" s="16"/>
      <c r="F692" s="16"/>
      <c r="G692" s="16"/>
      <c r="H692" s="10"/>
      <c r="I692" s="10"/>
      <c r="J692" s="10"/>
      <c r="K692" s="11"/>
      <c r="L692" s="11"/>
      <c r="M692" s="10"/>
      <c r="N692" s="11"/>
      <c r="O692" s="11"/>
      <c r="P692" s="61" t="str">
        <f>IF(Q692="SI","ENTREGADO",IF('CONSOLIDADO Y GRAFICAS'!AB692="","",(IF('CONSOLIDADO Y GRAFICAS'!AB692&lt;='CONSOLIDADO Y GRAFICAS'!AC692,"FALTA ENTREGA","PENDIENTE"))))</f>
        <v/>
      </c>
      <c r="Q692" s="55"/>
      <c r="R692" s="48"/>
    </row>
    <row r="693" spans="1:18" ht="30" customHeight="1">
      <c r="A693" s="12"/>
      <c r="B693" s="12"/>
      <c r="C693" s="12"/>
      <c r="D693" s="12"/>
      <c r="E693" s="12"/>
      <c r="F693" s="12"/>
      <c r="G693" s="12"/>
      <c r="H693" s="14"/>
      <c r="I693" s="14"/>
      <c r="J693" s="14"/>
      <c r="K693" s="15"/>
      <c r="L693" s="15"/>
      <c r="M693" s="14"/>
      <c r="N693" s="15"/>
      <c r="O693" s="15"/>
      <c r="P693" s="61" t="str">
        <f>IF(Q693="SI","ENTREGADO",IF('CONSOLIDADO Y GRAFICAS'!AB693="","",(IF('CONSOLIDADO Y GRAFICAS'!AB693&lt;='CONSOLIDADO Y GRAFICAS'!AC693,"FALTA ENTREGA","PENDIENTE"))))</f>
        <v/>
      </c>
      <c r="Q693" s="57"/>
      <c r="R693" s="50"/>
    </row>
    <row r="694" spans="1:18" ht="30" customHeight="1">
      <c r="A694" s="16"/>
      <c r="B694" s="16"/>
      <c r="C694" s="16"/>
      <c r="D694" s="16"/>
      <c r="E694" s="16"/>
      <c r="F694" s="16"/>
      <c r="G694" s="16"/>
      <c r="H694" s="10"/>
      <c r="I694" s="10"/>
      <c r="J694" s="10"/>
      <c r="K694" s="11"/>
      <c r="L694" s="11"/>
      <c r="M694" s="10"/>
      <c r="N694" s="11"/>
      <c r="O694" s="11"/>
      <c r="P694" s="61" t="str">
        <f>IF(Q694="SI","ENTREGADO",IF('CONSOLIDADO Y GRAFICAS'!AB694="","",(IF('CONSOLIDADO Y GRAFICAS'!AB694&lt;='CONSOLIDADO Y GRAFICAS'!AC694,"FALTA ENTREGA","PENDIENTE"))))</f>
        <v/>
      </c>
      <c r="Q694" s="55"/>
      <c r="R694" s="48"/>
    </row>
    <row r="695" spans="1:18" ht="30" customHeight="1">
      <c r="A695" s="12"/>
      <c r="B695" s="12"/>
      <c r="C695" s="12"/>
      <c r="D695" s="12"/>
      <c r="E695" s="12"/>
      <c r="F695" s="12"/>
      <c r="G695" s="12"/>
      <c r="H695" s="14"/>
      <c r="I695" s="14"/>
      <c r="J695" s="14"/>
      <c r="K695" s="15"/>
      <c r="L695" s="15"/>
      <c r="M695" s="14"/>
      <c r="N695" s="15"/>
      <c r="O695" s="15"/>
      <c r="P695" s="61" t="str">
        <f>IF(Q695="SI","ENTREGADO",IF('CONSOLIDADO Y GRAFICAS'!AB695="","",(IF('CONSOLIDADO Y GRAFICAS'!AB695&lt;='CONSOLIDADO Y GRAFICAS'!AC695,"FALTA ENTREGA","PENDIENTE"))))</f>
        <v/>
      </c>
      <c r="Q695" s="57"/>
      <c r="R695" s="50"/>
    </row>
    <row r="696" spans="1:18" ht="30" customHeight="1">
      <c r="A696" s="16"/>
      <c r="B696" s="16"/>
      <c r="C696" s="16"/>
      <c r="D696" s="16"/>
      <c r="E696" s="16"/>
      <c r="F696" s="16"/>
      <c r="G696" s="16"/>
      <c r="H696" s="10"/>
      <c r="I696" s="10"/>
      <c r="J696" s="10"/>
      <c r="K696" s="11"/>
      <c r="L696" s="11"/>
      <c r="M696" s="10"/>
      <c r="N696" s="11"/>
      <c r="O696" s="11"/>
      <c r="P696" s="61" t="str">
        <f>IF(Q696="SI","ENTREGADO",IF('CONSOLIDADO Y GRAFICAS'!AB696="","",(IF('CONSOLIDADO Y GRAFICAS'!AB696&lt;='CONSOLIDADO Y GRAFICAS'!AC696,"FALTA ENTREGA","PENDIENTE"))))</f>
        <v/>
      </c>
      <c r="Q696" s="55"/>
      <c r="R696" s="48"/>
    </row>
    <row r="697" spans="1:18" ht="30" customHeight="1">
      <c r="A697" s="12"/>
      <c r="B697" s="12"/>
      <c r="C697" s="12"/>
      <c r="D697" s="12"/>
      <c r="E697" s="12"/>
      <c r="F697" s="12"/>
      <c r="G697" s="12"/>
      <c r="H697" s="14"/>
      <c r="I697" s="14"/>
      <c r="J697" s="14"/>
      <c r="K697" s="15"/>
      <c r="L697" s="15"/>
      <c r="M697" s="14"/>
      <c r="N697" s="15"/>
      <c r="O697" s="15"/>
      <c r="P697" s="61" t="str">
        <f>IF(Q697="SI","ENTREGADO",IF('CONSOLIDADO Y GRAFICAS'!AB697="","",(IF('CONSOLIDADO Y GRAFICAS'!AB697&lt;='CONSOLIDADO Y GRAFICAS'!AC697,"FALTA ENTREGA","PENDIENTE"))))</f>
        <v/>
      </c>
      <c r="Q697" s="57"/>
      <c r="R697" s="50"/>
    </row>
    <row r="698" spans="1:18" ht="30" customHeight="1">
      <c r="A698" s="16"/>
      <c r="B698" s="16"/>
      <c r="C698" s="16"/>
      <c r="D698" s="16"/>
      <c r="E698" s="16"/>
      <c r="F698" s="16"/>
      <c r="G698" s="16"/>
      <c r="H698" s="10"/>
      <c r="I698" s="10"/>
      <c r="J698" s="10"/>
      <c r="K698" s="11"/>
      <c r="L698" s="11"/>
      <c r="M698" s="10"/>
      <c r="N698" s="11"/>
      <c r="O698" s="11"/>
      <c r="P698" s="61" t="str">
        <f>IF(Q698="SI","ENTREGADO",IF('CONSOLIDADO Y GRAFICAS'!AB698="","",(IF('CONSOLIDADO Y GRAFICAS'!AB698&lt;='CONSOLIDADO Y GRAFICAS'!AC698,"FALTA ENTREGA","PENDIENTE"))))</f>
        <v/>
      </c>
      <c r="Q698" s="55"/>
      <c r="R698" s="48"/>
    </row>
    <row r="699" spans="1:18" ht="30" customHeight="1">
      <c r="A699" s="12"/>
      <c r="B699" s="12"/>
      <c r="C699" s="12"/>
      <c r="D699" s="12"/>
      <c r="E699" s="12"/>
      <c r="F699" s="12"/>
      <c r="G699" s="12"/>
      <c r="H699" s="14"/>
      <c r="I699" s="14"/>
      <c r="J699" s="14"/>
      <c r="K699" s="15"/>
      <c r="L699" s="15"/>
      <c r="M699" s="14"/>
      <c r="N699" s="15"/>
      <c r="O699" s="15"/>
      <c r="P699" s="61" t="str">
        <f>IF(Q699="SI","ENTREGADO",IF('CONSOLIDADO Y GRAFICAS'!AB699="","",(IF('CONSOLIDADO Y GRAFICAS'!AB699&lt;='CONSOLIDADO Y GRAFICAS'!AC699,"FALTA ENTREGA","PENDIENTE"))))</f>
        <v/>
      </c>
      <c r="Q699" s="57"/>
      <c r="R699" s="50"/>
    </row>
    <row r="700" spans="1:18" ht="30" customHeight="1">
      <c r="A700" s="16"/>
      <c r="B700" s="16"/>
      <c r="C700" s="16"/>
      <c r="D700" s="16"/>
      <c r="E700" s="16"/>
      <c r="F700" s="16"/>
      <c r="G700" s="16"/>
      <c r="H700" s="10"/>
      <c r="I700" s="10"/>
      <c r="J700" s="10"/>
      <c r="K700" s="11"/>
      <c r="L700" s="11"/>
      <c r="M700" s="10"/>
      <c r="N700" s="11"/>
      <c r="O700" s="11"/>
      <c r="P700" s="61" t="str">
        <f>IF(Q700="SI","ENTREGADO",IF('CONSOLIDADO Y GRAFICAS'!AB700="","",(IF('CONSOLIDADO Y GRAFICAS'!AB700&lt;='CONSOLIDADO Y GRAFICAS'!AC700,"FALTA ENTREGA","PENDIENTE"))))</f>
        <v/>
      </c>
      <c r="Q700" s="55"/>
      <c r="R700" s="48"/>
    </row>
    <row r="701" spans="1:18" ht="30" customHeight="1">
      <c r="A701" s="12"/>
      <c r="B701" s="12"/>
      <c r="C701" s="12"/>
      <c r="D701" s="12"/>
      <c r="E701" s="12"/>
      <c r="F701" s="12"/>
      <c r="G701" s="12"/>
      <c r="H701" s="14"/>
      <c r="I701" s="14"/>
      <c r="J701" s="14"/>
      <c r="K701" s="15"/>
      <c r="L701" s="15"/>
      <c r="M701" s="14"/>
      <c r="N701" s="15"/>
      <c r="O701" s="15"/>
      <c r="P701" s="61" t="str">
        <f>IF(Q701="SI","ENTREGADO",IF('CONSOLIDADO Y GRAFICAS'!AB701="","",(IF('CONSOLIDADO Y GRAFICAS'!AB701&lt;='CONSOLIDADO Y GRAFICAS'!AC701,"FALTA ENTREGA","PENDIENTE"))))</f>
        <v/>
      </c>
      <c r="Q701" s="57"/>
      <c r="R701" s="50"/>
    </row>
    <row r="702" spans="1:18" ht="30" customHeight="1">
      <c r="A702" s="16"/>
      <c r="B702" s="16"/>
      <c r="C702" s="16"/>
      <c r="D702" s="16"/>
      <c r="E702" s="16"/>
      <c r="F702" s="16"/>
      <c r="G702" s="16"/>
      <c r="H702" s="10"/>
      <c r="I702" s="10"/>
      <c r="J702" s="10"/>
      <c r="K702" s="11"/>
      <c r="L702" s="11"/>
      <c r="M702" s="10"/>
      <c r="N702" s="11"/>
      <c r="O702" s="11"/>
      <c r="P702" s="61" t="str">
        <f>IF(Q702="SI","ENTREGADO",IF('CONSOLIDADO Y GRAFICAS'!AB702="","",(IF('CONSOLIDADO Y GRAFICAS'!AB702&lt;='CONSOLIDADO Y GRAFICAS'!AC702,"FALTA ENTREGA","PENDIENTE"))))</f>
        <v/>
      </c>
      <c r="Q702" s="55"/>
      <c r="R702" s="48"/>
    </row>
    <row r="703" spans="1:18" ht="30" customHeight="1">
      <c r="A703" s="12"/>
      <c r="B703" s="12"/>
      <c r="C703" s="12"/>
      <c r="D703" s="12"/>
      <c r="E703" s="12"/>
      <c r="F703" s="12"/>
      <c r="G703" s="12"/>
      <c r="H703" s="14"/>
      <c r="I703" s="14"/>
      <c r="J703" s="14"/>
      <c r="K703" s="15"/>
      <c r="L703" s="15"/>
      <c r="M703" s="14"/>
      <c r="N703" s="15"/>
      <c r="O703" s="15"/>
      <c r="P703" s="61" t="str">
        <f>IF(Q703="SI","ENTREGADO",IF('CONSOLIDADO Y GRAFICAS'!AB703="","",(IF('CONSOLIDADO Y GRAFICAS'!AB703&lt;='CONSOLIDADO Y GRAFICAS'!AC703,"FALTA ENTREGA","PENDIENTE"))))</f>
        <v/>
      </c>
      <c r="Q703" s="57"/>
      <c r="R703" s="50"/>
    </row>
    <row r="704" spans="1:18" ht="30" customHeight="1">
      <c r="A704" s="16"/>
      <c r="B704" s="16"/>
      <c r="C704" s="16"/>
      <c r="D704" s="16"/>
      <c r="E704" s="16"/>
      <c r="F704" s="16"/>
      <c r="G704" s="16"/>
      <c r="H704" s="10"/>
      <c r="I704" s="10"/>
      <c r="J704" s="10"/>
      <c r="K704" s="11"/>
      <c r="L704" s="11"/>
      <c r="M704" s="10"/>
      <c r="N704" s="11"/>
      <c r="O704" s="11"/>
      <c r="P704" s="61" t="str">
        <f>IF(Q704="SI","ENTREGADO",IF('CONSOLIDADO Y GRAFICAS'!AB704="","",(IF('CONSOLIDADO Y GRAFICAS'!AB704&lt;='CONSOLIDADO Y GRAFICAS'!AC704,"FALTA ENTREGA","PENDIENTE"))))</f>
        <v/>
      </c>
      <c r="Q704" s="55"/>
      <c r="R704" s="48"/>
    </row>
    <row r="705" spans="1:18" ht="30" customHeight="1">
      <c r="A705" s="12"/>
      <c r="B705" s="12"/>
      <c r="C705" s="12"/>
      <c r="D705" s="12"/>
      <c r="E705" s="12"/>
      <c r="F705" s="12"/>
      <c r="G705" s="12"/>
      <c r="H705" s="14"/>
      <c r="I705" s="14"/>
      <c r="J705" s="14"/>
      <c r="K705" s="15"/>
      <c r="L705" s="15"/>
      <c r="M705" s="14"/>
      <c r="N705" s="15"/>
      <c r="O705" s="15"/>
      <c r="P705" s="61" t="str">
        <f>IF(Q705="SI","ENTREGADO",IF('CONSOLIDADO Y GRAFICAS'!AB705="","",(IF('CONSOLIDADO Y GRAFICAS'!AB705&lt;='CONSOLIDADO Y GRAFICAS'!AC705,"FALTA ENTREGA","PENDIENTE"))))</f>
        <v/>
      </c>
      <c r="Q705" s="57"/>
      <c r="R705" s="50"/>
    </row>
    <row r="706" spans="1:18" ht="30" customHeight="1">
      <c r="A706" s="16"/>
      <c r="B706" s="16"/>
      <c r="C706" s="16"/>
      <c r="D706" s="16"/>
      <c r="E706" s="16"/>
      <c r="F706" s="16"/>
      <c r="G706" s="16"/>
      <c r="H706" s="10"/>
      <c r="I706" s="10"/>
      <c r="J706" s="10"/>
      <c r="K706" s="11"/>
      <c r="L706" s="11"/>
      <c r="M706" s="10"/>
      <c r="N706" s="11"/>
      <c r="O706" s="11"/>
      <c r="P706" s="61" t="str">
        <f>IF(Q706="SI","ENTREGADO",IF('CONSOLIDADO Y GRAFICAS'!AB706="","",(IF('CONSOLIDADO Y GRAFICAS'!AB706&lt;='CONSOLIDADO Y GRAFICAS'!AC706,"FALTA ENTREGA","PENDIENTE"))))</f>
        <v/>
      </c>
      <c r="Q706" s="55"/>
      <c r="R706" s="48"/>
    </row>
    <row r="707" spans="1:18" ht="30" customHeight="1">
      <c r="A707" s="12"/>
      <c r="B707" s="12"/>
      <c r="C707" s="12"/>
      <c r="D707" s="12"/>
      <c r="E707" s="12"/>
      <c r="F707" s="12"/>
      <c r="G707" s="12"/>
      <c r="H707" s="14"/>
      <c r="I707" s="14"/>
      <c r="J707" s="14"/>
      <c r="K707" s="15"/>
      <c r="L707" s="15"/>
      <c r="M707" s="14"/>
      <c r="N707" s="15"/>
      <c r="O707" s="15"/>
      <c r="P707" s="61" t="str">
        <f>IF(Q707="SI","ENTREGADO",IF('CONSOLIDADO Y GRAFICAS'!AB707="","",(IF('CONSOLIDADO Y GRAFICAS'!AB707&lt;='CONSOLIDADO Y GRAFICAS'!AC707,"FALTA ENTREGA","PENDIENTE"))))</f>
        <v/>
      </c>
      <c r="Q707" s="57"/>
      <c r="R707" s="50"/>
    </row>
    <row r="708" spans="1:18" ht="30" customHeight="1">
      <c r="A708" s="16"/>
      <c r="B708" s="16"/>
      <c r="C708" s="16"/>
      <c r="D708" s="16"/>
      <c r="E708" s="16"/>
      <c r="F708" s="16"/>
      <c r="G708" s="16"/>
      <c r="H708" s="10"/>
      <c r="I708" s="10"/>
      <c r="J708" s="10"/>
      <c r="K708" s="11"/>
      <c r="L708" s="11"/>
      <c r="M708" s="10"/>
      <c r="N708" s="11"/>
      <c r="O708" s="11"/>
      <c r="P708" s="61" t="str">
        <f>IF(Q708="SI","ENTREGADO",IF('CONSOLIDADO Y GRAFICAS'!AB708="","",(IF('CONSOLIDADO Y GRAFICAS'!AB708&lt;='CONSOLIDADO Y GRAFICAS'!AC708,"FALTA ENTREGA","PENDIENTE"))))</f>
        <v/>
      </c>
      <c r="Q708" s="55"/>
      <c r="R708" s="48"/>
    </row>
    <row r="709" spans="1:18" ht="30" customHeight="1">
      <c r="A709" s="12"/>
      <c r="B709" s="12"/>
      <c r="C709" s="12"/>
      <c r="D709" s="12"/>
      <c r="E709" s="12"/>
      <c r="F709" s="12"/>
      <c r="G709" s="12"/>
      <c r="H709" s="14"/>
      <c r="I709" s="14"/>
      <c r="J709" s="14"/>
      <c r="K709" s="15"/>
      <c r="L709" s="15"/>
      <c r="M709" s="14"/>
      <c r="N709" s="15"/>
      <c r="O709" s="15"/>
      <c r="P709" s="61" t="str">
        <f>IF(Q709="SI","ENTREGADO",IF('CONSOLIDADO Y GRAFICAS'!AB709="","",(IF('CONSOLIDADO Y GRAFICAS'!AB709&lt;='CONSOLIDADO Y GRAFICAS'!AC709,"FALTA ENTREGA","PENDIENTE"))))</f>
        <v/>
      </c>
      <c r="Q709" s="57"/>
      <c r="R709" s="50"/>
    </row>
    <row r="710" spans="1:18" ht="30" customHeight="1">
      <c r="A710" s="16"/>
      <c r="B710" s="16"/>
      <c r="C710" s="16"/>
      <c r="D710" s="16"/>
      <c r="E710" s="16"/>
      <c r="F710" s="16"/>
      <c r="G710" s="16"/>
      <c r="H710" s="10"/>
      <c r="I710" s="10"/>
      <c r="J710" s="10"/>
      <c r="K710" s="11"/>
      <c r="L710" s="11"/>
      <c r="M710" s="10"/>
      <c r="N710" s="11"/>
      <c r="O710" s="11"/>
      <c r="P710" s="61" t="str">
        <f>IF(Q710="SI","ENTREGADO",IF('CONSOLIDADO Y GRAFICAS'!AB710="","",(IF('CONSOLIDADO Y GRAFICAS'!AB710&lt;='CONSOLIDADO Y GRAFICAS'!AC710,"FALTA ENTREGA","PENDIENTE"))))</f>
        <v/>
      </c>
      <c r="Q710" s="55"/>
      <c r="R710" s="48"/>
    </row>
    <row r="711" spans="1:18" ht="30" customHeight="1">
      <c r="A711" s="12"/>
      <c r="B711" s="12"/>
      <c r="C711" s="12"/>
      <c r="D711" s="12"/>
      <c r="E711" s="12"/>
      <c r="F711" s="12"/>
      <c r="G711" s="12"/>
      <c r="H711" s="14"/>
      <c r="I711" s="14"/>
      <c r="J711" s="14"/>
      <c r="K711" s="15"/>
      <c r="L711" s="15"/>
      <c r="M711" s="14"/>
      <c r="N711" s="15"/>
      <c r="O711" s="15"/>
      <c r="P711" s="61" t="str">
        <f>IF(Q711="SI","ENTREGADO",IF('CONSOLIDADO Y GRAFICAS'!AB711="","",(IF('CONSOLIDADO Y GRAFICAS'!AB711&lt;='CONSOLIDADO Y GRAFICAS'!AC711,"FALTA ENTREGA","PENDIENTE"))))</f>
        <v/>
      </c>
      <c r="Q711" s="57"/>
      <c r="R711" s="50"/>
    </row>
    <row r="712" spans="1:18" ht="30" customHeight="1">
      <c r="A712" s="16"/>
      <c r="B712" s="16"/>
      <c r="C712" s="16"/>
      <c r="D712" s="16"/>
      <c r="E712" s="16"/>
      <c r="F712" s="16"/>
      <c r="G712" s="16"/>
      <c r="H712" s="10"/>
      <c r="I712" s="10"/>
      <c r="J712" s="10"/>
      <c r="K712" s="11"/>
      <c r="L712" s="11"/>
      <c r="M712" s="10"/>
      <c r="N712" s="11"/>
      <c r="O712" s="11"/>
      <c r="P712" s="61" t="str">
        <f>IF(Q712="SI","ENTREGADO",IF('CONSOLIDADO Y GRAFICAS'!AB712="","",(IF('CONSOLIDADO Y GRAFICAS'!AB712&lt;='CONSOLIDADO Y GRAFICAS'!AC712,"FALTA ENTREGA","PENDIENTE"))))</f>
        <v/>
      </c>
      <c r="Q712" s="55"/>
      <c r="R712" s="48"/>
    </row>
    <row r="713" spans="1:18" ht="30" customHeight="1">
      <c r="A713" s="12"/>
      <c r="B713" s="12"/>
      <c r="C713" s="12"/>
      <c r="D713" s="12"/>
      <c r="E713" s="12"/>
      <c r="F713" s="12"/>
      <c r="G713" s="12"/>
      <c r="H713" s="14"/>
      <c r="I713" s="14"/>
      <c r="J713" s="14"/>
      <c r="K713" s="15"/>
      <c r="L713" s="15"/>
      <c r="M713" s="14"/>
      <c r="N713" s="15"/>
      <c r="O713" s="15"/>
      <c r="P713" s="61" t="str">
        <f>IF(Q713="SI","ENTREGADO",IF('CONSOLIDADO Y GRAFICAS'!AB713="","",(IF('CONSOLIDADO Y GRAFICAS'!AB713&lt;='CONSOLIDADO Y GRAFICAS'!AC713,"FALTA ENTREGA","PENDIENTE"))))</f>
        <v/>
      </c>
      <c r="Q713" s="57"/>
      <c r="R713" s="50"/>
    </row>
    <row r="714" spans="1:18" ht="30" customHeight="1">
      <c r="A714" s="16"/>
      <c r="B714" s="16"/>
      <c r="C714" s="16"/>
      <c r="D714" s="16"/>
      <c r="E714" s="16"/>
      <c r="F714" s="16"/>
      <c r="G714" s="16"/>
      <c r="H714" s="10"/>
      <c r="I714" s="10"/>
      <c r="J714" s="10"/>
      <c r="K714" s="11"/>
      <c r="L714" s="11"/>
      <c r="M714" s="10"/>
      <c r="N714" s="11"/>
      <c r="O714" s="11"/>
      <c r="P714" s="61" t="str">
        <f>IF(Q714="SI","ENTREGADO",IF('CONSOLIDADO Y GRAFICAS'!AB714="","",(IF('CONSOLIDADO Y GRAFICAS'!AB714&lt;='CONSOLIDADO Y GRAFICAS'!AC714,"FALTA ENTREGA","PENDIENTE"))))</f>
        <v/>
      </c>
      <c r="Q714" s="55"/>
      <c r="R714" s="48"/>
    </row>
    <row r="715" spans="1:18" ht="30" customHeight="1">
      <c r="A715" s="12"/>
      <c r="B715" s="12"/>
      <c r="C715" s="12"/>
      <c r="D715" s="12"/>
      <c r="E715" s="12"/>
      <c r="F715" s="12"/>
      <c r="G715" s="12"/>
      <c r="H715" s="14"/>
      <c r="I715" s="14"/>
      <c r="J715" s="14"/>
      <c r="K715" s="15"/>
      <c r="L715" s="15"/>
      <c r="M715" s="14"/>
      <c r="N715" s="15"/>
      <c r="O715" s="15"/>
      <c r="P715" s="61" t="str">
        <f>IF(Q715="SI","ENTREGADO",IF('CONSOLIDADO Y GRAFICAS'!AB715="","",(IF('CONSOLIDADO Y GRAFICAS'!AB715&lt;='CONSOLIDADO Y GRAFICAS'!AC715,"FALTA ENTREGA","PENDIENTE"))))</f>
        <v/>
      </c>
      <c r="Q715" s="57"/>
      <c r="R715" s="50"/>
    </row>
    <row r="716" spans="1:18" ht="30" customHeight="1">
      <c r="A716" s="16"/>
      <c r="B716" s="16"/>
      <c r="C716" s="16"/>
      <c r="D716" s="16"/>
      <c r="E716" s="16"/>
      <c r="F716" s="16"/>
      <c r="G716" s="16"/>
      <c r="H716" s="10"/>
      <c r="I716" s="10"/>
      <c r="J716" s="10"/>
      <c r="K716" s="11"/>
      <c r="L716" s="11"/>
      <c r="M716" s="10"/>
      <c r="N716" s="11"/>
      <c r="O716" s="11"/>
      <c r="P716" s="61" t="str">
        <f>IF(Q716="SI","ENTREGADO",IF('CONSOLIDADO Y GRAFICAS'!AB716="","",(IF('CONSOLIDADO Y GRAFICAS'!AB716&lt;='CONSOLIDADO Y GRAFICAS'!AC716,"FALTA ENTREGA","PENDIENTE"))))</f>
        <v/>
      </c>
      <c r="Q716" s="55"/>
      <c r="R716" s="48"/>
    </row>
    <row r="717" spans="1:18" ht="30" customHeight="1">
      <c r="A717" s="12"/>
      <c r="B717" s="12"/>
      <c r="C717" s="12"/>
      <c r="D717" s="12"/>
      <c r="E717" s="12"/>
      <c r="F717" s="12"/>
      <c r="G717" s="12"/>
      <c r="H717" s="14"/>
      <c r="I717" s="14"/>
      <c r="J717" s="14"/>
      <c r="K717" s="15"/>
      <c r="L717" s="15"/>
      <c r="M717" s="14"/>
      <c r="N717" s="15"/>
      <c r="O717" s="15"/>
      <c r="P717" s="61" t="str">
        <f>IF(Q717="SI","ENTREGADO",IF('CONSOLIDADO Y GRAFICAS'!AB717="","",(IF('CONSOLIDADO Y GRAFICAS'!AB717&lt;='CONSOLIDADO Y GRAFICAS'!AC717,"FALTA ENTREGA","PENDIENTE"))))</f>
        <v/>
      </c>
      <c r="Q717" s="57"/>
      <c r="R717" s="50"/>
    </row>
    <row r="718" spans="1:18" ht="30" customHeight="1">
      <c r="A718" s="16"/>
      <c r="B718" s="16"/>
      <c r="C718" s="16"/>
      <c r="D718" s="16"/>
      <c r="E718" s="16"/>
      <c r="F718" s="16"/>
      <c r="G718" s="16"/>
      <c r="H718" s="10"/>
      <c r="I718" s="10"/>
      <c r="J718" s="10"/>
      <c r="K718" s="11"/>
      <c r="L718" s="11"/>
      <c r="M718" s="10"/>
      <c r="N718" s="11"/>
      <c r="O718" s="11"/>
      <c r="P718" s="61" t="str">
        <f>IF(Q718="SI","ENTREGADO",IF('CONSOLIDADO Y GRAFICAS'!AB718="","",(IF('CONSOLIDADO Y GRAFICAS'!AB718&lt;='CONSOLIDADO Y GRAFICAS'!AC718,"FALTA ENTREGA","PENDIENTE"))))</f>
        <v/>
      </c>
      <c r="Q718" s="55"/>
      <c r="R718" s="48"/>
    </row>
    <row r="719" spans="1:18" ht="30" customHeight="1">
      <c r="A719" s="12"/>
      <c r="B719" s="12"/>
      <c r="C719" s="12"/>
      <c r="D719" s="12"/>
      <c r="E719" s="12"/>
      <c r="F719" s="12"/>
      <c r="G719" s="12"/>
      <c r="H719" s="14"/>
      <c r="I719" s="14"/>
      <c r="J719" s="14"/>
      <c r="K719" s="15"/>
      <c r="L719" s="15"/>
      <c r="M719" s="14"/>
      <c r="N719" s="15"/>
      <c r="O719" s="15"/>
      <c r="P719" s="61" t="str">
        <f>IF(Q719="SI","ENTREGADO",IF('CONSOLIDADO Y GRAFICAS'!AB719="","",(IF('CONSOLIDADO Y GRAFICAS'!AB719&lt;='CONSOLIDADO Y GRAFICAS'!AC719,"FALTA ENTREGA","PENDIENTE"))))</f>
        <v/>
      </c>
      <c r="Q719" s="57"/>
      <c r="R719" s="50"/>
    </row>
    <row r="720" spans="1:18" ht="30" customHeight="1">
      <c r="A720" s="16"/>
      <c r="B720" s="16"/>
      <c r="C720" s="16"/>
      <c r="D720" s="16"/>
      <c r="E720" s="16"/>
      <c r="F720" s="16"/>
      <c r="G720" s="16"/>
      <c r="H720" s="10"/>
      <c r="I720" s="10"/>
      <c r="J720" s="10"/>
      <c r="K720" s="11"/>
      <c r="L720" s="11"/>
      <c r="M720" s="10"/>
      <c r="N720" s="11"/>
      <c r="O720" s="11"/>
      <c r="P720" s="61" t="str">
        <f>IF(Q720="SI","ENTREGADO",IF('CONSOLIDADO Y GRAFICAS'!AB720="","",(IF('CONSOLIDADO Y GRAFICAS'!AB720&lt;='CONSOLIDADO Y GRAFICAS'!AC720,"FALTA ENTREGA","PENDIENTE"))))</f>
        <v/>
      </c>
      <c r="Q720" s="55"/>
      <c r="R720" s="48"/>
    </row>
    <row r="721" spans="1:18" ht="30" customHeight="1">
      <c r="A721" s="12"/>
      <c r="B721" s="12"/>
      <c r="C721" s="12"/>
      <c r="D721" s="12"/>
      <c r="E721" s="12"/>
      <c r="F721" s="12"/>
      <c r="G721" s="12"/>
      <c r="H721" s="14"/>
      <c r="I721" s="14"/>
      <c r="J721" s="14"/>
      <c r="K721" s="15"/>
      <c r="L721" s="15"/>
      <c r="M721" s="14"/>
      <c r="N721" s="15"/>
      <c r="O721" s="15"/>
      <c r="P721" s="61" t="str">
        <f>IF(Q721="SI","ENTREGADO",IF('CONSOLIDADO Y GRAFICAS'!AB721="","",(IF('CONSOLIDADO Y GRAFICAS'!AB721&lt;='CONSOLIDADO Y GRAFICAS'!AC721,"FALTA ENTREGA","PENDIENTE"))))</f>
        <v/>
      </c>
      <c r="Q721" s="57"/>
      <c r="R721" s="50"/>
    </row>
    <row r="722" spans="1:18" ht="30" customHeight="1">
      <c r="A722" s="16"/>
      <c r="B722" s="16"/>
      <c r="C722" s="16"/>
      <c r="D722" s="16"/>
      <c r="E722" s="16"/>
      <c r="F722" s="16"/>
      <c r="G722" s="16"/>
      <c r="H722" s="10"/>
      <c r="I722" s="10"/>
      <c r="J722" s="10"/>
      <c r="K722" s="11"/>
      <c r="L722" s="11"/>
      <c r="M722" s="10"/>
      <c r="N722" s="11"/>
      <c r="O722" s="11"/>
      <c r="P722" s="61" t="str">
        <f>IF(Q722="SI","ENTREGADO",IF('CONSOLIDADO Y GRAFICAS'!AB722="","",(IF('CONSOLIDADO Y GRAFICAS'!AB722&lt;='CONSOLIDADO Y GRAFICAS'!AC722,"FALTA ENTREGA","PENDIENTE"))))</f>
        <v/>
      </c>
      <c r="Q722" s="55"/>
      <c r="R722" s="48"/>
    </row>
    <row r="723" spans="1:18" ht="30" customHeight="1">
      <c r="A723" s="12"/>
      <c r="B723" s="12"/>
      <c r="C723" s="12"/>
      <c r="D723" s="12"/>
      <c r="E723" s="12"/>
      <c r="F723" s="12"/>
      <c r="G723" s="12"/>
      <c r="H723" s="14"/>
      <c r="I723" s="14"/>
      <c r="J723" s="14"/>
      <c r="K723" s="15"/>
      <c r="L723" s="15"/>
      <c r="M723" s="14"/>
      <c r="N723" s="15"/>
      <c r="O723" s="15"/>
      <c r="P723" s="61" t="str">
        <f>IF(Q723="SI","ENTREGADO",IF('CONSOLIDADO Y GRAFICAS'!AB723="","",(IF('CONSOLIDADO Y GRAFICAS'!AB723&lt;='CONSOLIDADO Y GRAFICAS'!AC723,"FALTA ENTREGA","PENDIENTE"))))</f>
        <v/>
      </c>
      <c r="Q723" s="57"/>
      <c r="R723" s="50"/>
    </row>
    <row r="724" spans="1:18" ht="30" customHeight="1">
      <c r="A724" s="16"/>
      <c r="B724" s="16"/>
      <c r="C724" s="16"/>
      <c r="D724" s="16"/>
      <c r="E724" s="16"/>
      <c r="F724" s="16"/>
      <c r="G724" s="16"/>
      <c r="H724" s="10"/>
      <c r="I724" s="10"/>
      <c r="J724" s="10"/>
      <c r="K724" s="11"/>
      <c r="L724" s="11"/>
      <c r="M724" s="10"/>
      <c r="N724" s="11"/>
      <c r="O724" s="11"/>
      <c r="P724" s="61" t="str">
        <f>IF(Q724="SI","ENTREGADO",IF('CONSOLIDADO Y GRAFICAS'!AB724="","",(IF('CONSOLIDADO Y GRAFICAS'!AB724&lt;='CONSOLIDADO Y GRAFICAS'!AC724,"FALTA ENTREGA","PENDIENTE"))))</f>
        <v/>
      </c>
      <c r="Q724" s="55"/>
      <c r="R724" s="48"/>
    </row>
    <row r="725" spans="1:18" ht="30" customHeight="1">
      <c r="A725" s="12"/>
      <c r="B725" s="12"/>
      <c r="C725" s="12"/>
      <c r="D725" s="12"/>
      <c r="E725" s="12"/>
      <c r="F725" s="12"/>
      <c r="G725" s="12"/>
      <c r="H725" s="14"/>
      <c r="I725" s="14"/>
      <c r="J725" s="14"/>
      <c r="K725" s="15"/>
      <c r="L725" s="15"/>
      <c r="M725" s="14"/>
      <c r="N725" s="15"/>
      <c r="O725" s="15"/>
      <c r="P725" s="61" t="str">
        <f>IF(Q725="SI","ENTREGADO",IF('CONSOLIDADO Y GRAFICAS'!AB725="","",(IF('CONSOLIDADO Y GRAFICAS'!AB725&lt;='CONSOLIDADO Y GRAFICAS'!AC725,"FALTA ENTREGA","PENDIENTE"))))</f>
        <v/>
      </c>
      <c r="Q725" s="57"/>
      <c r="R725" s="50"/>
    </row>
    <row r="726" spans="1:18" ht="30" customHeight="1">
      <c r="A726" s="16"/>
      <c r="B726" s="16"/>
      <c r="C726" s="16"/>
      <c r="D726" s="16"/>
      <c r="E726" s="16"/>
      <c r="F726" s="16"/>
      <c r="G726" s="16"/>
      <c r="H726" s="10"/>
      <c r="I726" s="10"/>
      <c r="J726" s="10"/>
      <c r="K726" s="11"/>
      <c r="L726" s="11"/>
      <c r="M726" s="10"/>
      <c r="N726" s="11"/>
      <c r="O726" s="11"/>
      <c r="P726" s="61" t="str">
        <f>IF(Q726="SI","ENTREGADO",IF('CONSOLIDADO Y GRAFICAS'!AB726="","",(IF('CONSOLIDADO Y GRAFICAS'!AB726&lt;='CONSOLIDADO Y GRAFICAS'!AC726,"FALTA ENTREGA","PENDIENTE"))))</f>
        <v/>
      </c>
      <c r="Q726" s="55"/>
      <c r="R726" s="48"/>
    </row>
    <row r="727" spans="1:18" ht="30" customHeight="1">
      <c r="A727" s="12"/>
      <c r="B727" s="12"/>
      <c r="C727" s="12"/>
      <c r="D727" s="12"/>
      <c r="E727" s="12"/>
      <c r="F727" s="12"/>
      <c r="G727" s="12"/>
      <c r="H727" s="14"/>
      <c r="I727" s="14"/>
      <c r="J727" s="14"/>
      <c r="K727" s="15"/>
      <c r="L727" s="15"/>
      <c r="M727" s="14"/>
      <c r="N727" s="15"/>
      <c r="O727" s="15"/>
      <c r="P727" s="61" t="str">
        <f>IF(Q727="SI","ENTREGADO",IF('CONSOLIDADO Y GRAFICAS'!AB727="","",(IF('CONSOLIDADO Y GRAFICAS'!AB727&lt;='CONSOLIDADO Y GRAFICAS'!AC727,"FALTA ENTREGA","PENDIENTE"))))</f>
        <v/>
      </c>
      <c r="Q727" s="57"/>
      <c r="R727" s="50"/>
    </row>
    <row r="728" spans="1:18" ht="30" customHeight="1">
      <c r="A728" s="16"/>
      <c r="B728" s="16"/>
      <c r="C728" s="16"/>
      <c r="D728" s="16"/>
      <c r="E728" s="16"/>
      <c r="F728" s="16"/>
      <c r="G728" s="16"/>
      <c r="H728" s="10"/>
      <c r="I728" s="10"/>
      <c r="J728" s="10"/>
      <c r="K728" s="11"/>
      <c r="L728" s="11"/>
      <c r="M728" s="10"/>
      <c r="N728" s="11"/>
      <c r="O728" s="11"/>
      <c r="P728" s="61" t="str">
        <f>IF(Q728="SI","ENTREGADO",IF('CONSOLIDADO Y GRAFICAS'!AB728="","",(IF('CONSOLIDADO Y GRAFICAS'!AB728&lt;='CONSOLIDADO Y GRAFICAS'!AC728,"FALTA ENTREGA","PENDIENTE"))))</f>
        <v/>
      </c>
      <c r="Q728" s="55"/>
      <c r="R728" s="48"/>
    </row>
    <row r="729" spans="1:18" ht="30" customHeight="1">
      <c r="A729" s="12"/>
      <c r="B729" s="12"/>
      <c r="C729" s="12"/>
      <c r="D729" s="12"/>
      <c r="E729" s="12"/>
      <c r="F729" s="12"/>
      <c r="G729" s="12"/>
      <c r="H729" s="14"/>
      <c r="I729" s="14"/>
      <c r="J729" s="14"/>
      <c r="K729" s="15"/>
      <c r="L729" s="15"/>
      <c r="M729" s="14"/>
      <c r="N729" s="15"/>
      <c r="O729" s="15"/>
      <c r="P729" s="61" t="str">
        <f>IF(Q729="SI","ENTREGADO",IF('CONSOLIDADO Y GRAFICAS'!AB729="","",(IF('CONSOLIDADO Y GRAFICAS'!AB729&lt;='CONSOLIDADO Y GRAFICAS'!AC729,"FALTA ENTREGA","PENDIENTE"))))</f>
        <v/>
      </c>
      <c r="Q729" s="57"/>
      <c r="R729" s="50"/>
    </row>
    <row r="730" spans="1:18" ht="30" customHeight="1">
      <c r="A730" s="16"/>
      <c r="B730" s="16"/>
      <c r="C730" s="16"/>
      <c r="D730" s="16"/>
      <c r="E730" s="16"/>
      <c r="F730" s="16"/>
      <c r="G730" s="16"/>
      <c r="H730" s="10"/>
      <c r="I730" s="10"/>
      <c r="J730" s="10"/>
      <c r="K730" s="11"/>
      <c r="L730" s="11"/>
      <c r="M730" s="10"/>
      <c r="N730" s="11"/>
      <c r="O730" s="11"/>
      <c r="P730" s="61" t="str">
        <f>IF(Q730="SI","ENTREGADO",IF('CONSOLIDADO Y GRAFICAS'!AB730="","",(IF('CONSOLIDADO Y GRAFICAS'!AB730&lt;='CONSOLIDADO Y GRAFICAS'!AC730,"FALTA ENTREGA","PENDIENTE"))))</f>
        <v/>
      </c>
      <c r="Q730" s="55"/>
      <c r="R730" s="48"/>
    </row>
    <row r="731" spans="1:18" ht="30" customHeight="1">
      <c r="A731" s="12"/>
      <c r="B731" s="12"/>
      <c r="C731" s="12"/>
      <c r="D731" s="12"/>
      <c r="E731" s="12"/>
      <c r="F731" s="12"/>
      <c r="G731" s="12"/>
      <c r="H731" s="14"/>
      <c r="I731" s="14"/>
      <c r="J731" s="14"/>
      <c r="K731" s="15"/>
      <c r="L731" s="15"/>
      <c r="M731" s="14"/>
      <c r="N731" s="15"/>
      <c r="O731" s="15"/>
      <c r="P731" s="61" t="str">
        <f>IF(Q731="SI","ENTREGADO",IF('CONSOLIDADO Y GRAFICAS'!AB731="","",(IF('CONSOLIDADO Y GRAFICAS'!AB731&lt;='CONSOLIDADO Y GRAFICAS'!AC731,"FALTA ENTREGA","PENDIENTE"))))</f>
        <v/>
      </c>
      <c r="Q731" s="57"/>
      <c r="R731" s="50"/>
    </row>
    <row r="732" spans="1:18" ht="30" customHeight="1">
      <c r="A732" s="16"/>
      <c r="B732" s="16"/>
      <c r="C732" s="16"/>
      <c r="D732" s="16"/>
      <c r="E732" s="16"/>
      <c r="F732" s="16"/>
      <c r="G732" s="16"/>
      <c r="H732" s="10"/>
      <c r="I732" s="10"/>
      <c r="J732" s="10"/>
      <c r="K732" s="11"/>
      <c r="L732" s="11"/>
      <c r="M732" s="10"/>
      <c r="N732" s="11"/>
      <c r="O732" s="11"/>
      <c r="P732" s="61" t="str">
        <f>IF(Q732="SI","ENTREGADO",IF('CONSOLIDADO Y GRAFICAS'!AB732="","",(IF('CONSOLIDADO Y GRAFICAS'!AB732&lt;='CONSOLIDADO Y GRAFICAS'!AC732,"FALTA ENTREGA","PENDIENTE"))))</f>
        <v/>
      </c>
      <c r="Q732" s="55"/>
      <c r="R732" s="48"/>
    </row>
    <row r="733" spans="1:18" ht="30" customHeight="1">
      <c r="A733" s="12"/>
      <c r="B733" s="12"/>
      <c r="C733" s="12"/>
      <c r="D733" s="12"/>
      <c r="E733" s="12"/>
      <c r="F733" s="12"/>
      <c r="G733" s="12"/>
      <c r="H733" s="14"/>
      <c r="I733" s="14"/>
      <c r="J733" s="14"/>
      <c r="K733" s="15"/>
      <c r="L733" s="15"/>
      <c r="M733" s="14"/>
      <c r="N733" s="15"/>
      <c r="O733" s="15"/>
      <c r="P733" s="61" t="str">
        <f>IF(Q733="SI","ENTREGADO",IF('CONSOLIDADO Y GRAFICAS'!AB733="","",(IF('CONSOLIDADO Y GRAFICAS'!AB733&lt;='CONSOLIDADO Y GRAFICAS'!AC733,"FALTA ENTREGA","PENDIENTE"))))</f>
        <v/>
      </c>
      <c r="Q733" s="57"/>
      <c r="R733" s="50"/>
    </row>
    <row r="734" spans="1:18" ht="30" customHeight="1">
      <c r="A734" s="16"/>
      <c r="B734" s="16"/>
      <c r="C734" s="16"/>
      <c r="D734" s="16"/>
      <c r="E734" s="16"/>
      <c r="F734" s="16"/>
      <c r="G734" s="16"/>
      <c r="H734" s="10"/>
      <c r="I734" s="10"/>
      <c r="J734" s="10"/>
      <c r="K734" s="11"/>
      <c r="L734" s="11"/>
      <c r="M734" s="10"/>
      <c r="N734" s="11"/>
      <c r="O734" s="11"/>
      <c r="P734" s="61" t="str">
        <f>IF(Q734="SI","ENTREGADO",IF('CONSOLIDADO Y GRAFICAS'!AB734="","",(IF('CONSOLIDADO Y GRAFICAS'!AB734&lt;='CONSOLIDADO Y GRAFICAS'!AC734,"FALTA ENTREGA","PENDIENTE"))))</f>
        <v/>
      </c>
      <c r="Q734" s="55"/>
      <c r="R734" s="48"/>
    </row>
    <row r="735" spans="1:18" ht="30" customHeight="1">
      <c r="A735" s="12"/>
      <c r="B735" s="12"/>
      <c r="C735" s="12"/>
      <c r="D735" s="12"/>
      <c r="E735" s="12"/>
      <c r="F735" s="12"/>
      <c r="G735" s="12"/>
      <c r="H735" s="14"/>
      <c r="I735" s="14"/>
      <c r="J735" s="14"/>
      <c r="K735" s="15"/>
      <c r="L735" s="15"/>
      <c r="M735" s="14"/>
      <c r="N735" s="15"/>
      <c r="O735" s="15"/>
      <c r="P735" s="61" t="str">
        <f>IF(Q735="SI","ENTREGADO",IF('CONSOLIDADO Y GRAFICAS'!AB735="","",(IF('CONSOLIDADO Y GRAFICAS'!AB735&lt;='CONSOLIDADO Y GRAFICAS'!AC735,"FALTA ENTREGA","PENDIENTE"))))</f>
        <v/>
      </c>
      <c r="Q735" s="57"/>
      <c r="R735" s="50"/>
    </row>
    <row r="736" spans="1:18" ht="30" customHeight="1">
      <c r="A736" s="16"/>
      <c r="B736" s="16"/>
      <c r="C736" s="16"/>
      <c r="D736" s="16"/>
      <c r="E736" s="16"/>
      <c r="F736" s="16"/>
      <c r="G736" s="16"/>
      <c r="H736" s="10"/>
      <c r="I736" s="10"/>
      <c r="J736" s="10"/>
      <c r="K736" s="11"/>
      <c r="L736" s="11"/>
      <c r="M736" s="10"/>
      <c r="N736" s="11"/>
      <c r="O736" s="11"/>
      <c r="P736" s="61" t="str">
        <f>IF(Q736="SI","ENTREGADO",IF('CONSOLIDADO Y GRAFICAS'!AB736="","",(IF('CONSOLIDADO Y GRAFICAS'!AB736&lt;='CONSOLIDADO Y GRAFICAS'!AC736,"FALTA ENTREGA","PENDIENTE"))))</f>
        <v/>
      </c>
      <c r="Q736" s="55"/>
      <c r="R736" s="48"/>
    </row>
    <row r="737" spans="1:18" ht="30" customHeight="1">
      <c r="A737" s="12"/>
      <c r="B737" s="12"/>
      <c r="C737" s="12"/>
      <c r="D737" s="12"/>
      <c r="E737" s="12"/>
      <c r="F737" s="12"/>
      <c r="G737" s="12"/>
      <c r="H737" s="14"/>
      <c r="I737" s="14"/>
      <c r="J737" s="14"/>
      <c r="K737" s="15"/>
      <c r="L737" s="15"/>
      <c r="M737" s="14"/>
      <c r="N737" s="15"/>
      <c r="O737" s="15"/>
      <c r="P737" s="61" t="str">
        <f>IF(Q737="SI","ENTREGADO",IF('CONSOLIDADO Y GRAFICAS'!AB737="","",(IF('CONSOLIDADO Y GRAFICAS'!AB737&lt;='CONSOLIDADO Y GRAFICAS'!AC737,"FALTA ENTREGA","PENDIENTE"))))</f>
        <v/>
      </c>
      <c r="Q737" s="57"/>
      <c r="R737" s="50"/>
    </row>
    <row r="738" spans="1:18" ht="30" customHeight="1">
      <c r="A738" s="16"/>
      <c r="B738" s="16"/>
      <c r="C738" s="16"/>
      <c r="D738" s="16"/>
      <c r="E738" s="16"/>
      <c r="F738" s="16"/>
      <c r="G738" s="16"/>
      <c r="H738" s="10"/>
      <c r="I738" s="10"/>
      <c r="J738" s="10"/>
      <c r="K738" s="11"/>
      <c r="L738" s="11"/>
      <c r="M738" s="10"/>
      <c r="N738" s="11"/>
      <c r="O738" s="11"/>
      <c r="P738" s="61" t="str">
        <f>IF(Q738="SI","ENTREGADO",IF('CONSOLIDADO Y GRAFICAS'!AB738="","",(IF('CONSOLIDADO Y GRAFICAS'!AB738&lt;='CONSOLIDADO Y GRAFICAS'!AC738,"FALTA ENTREGA","PENDIENTE"))))</f>
        <v/>
      </c>
      <c r="Q738" s="55"/>
      <c r="R738" s="48"/>
    </row>
    <row r="739" spans="1:18" ht="30" customHeight="1">
      <c r="A739" s="12"/>
      <c r="B739" s="12"/>
      <c r="C739" s="12"/>
      <c r="D739" s="12"/>
      <c r="E739" s="12"/>
      <c r="F739" s="12"/>
      <c r="G739" s="12"/>
      <c r="H739" s="14"/>
      <c r="I739" s="14"/>
      <c r="J739" s="14"/>
      <c r="K739" s="15"/>
      <c r="L739" s="15"/>
      <c r="M739" s="14"/>
      <c r="N739" s="15"/>
      <c r="O739" s="15"/>
      <c r="P739" s="61" t="str">
        <f>IF(Q739="SI","ENTREGADO",IF('CONSOLIDADO Y GRAFICAS'!AB739="","",(IF('CONSOLIDADO Y GRAFICAS'!AB739&lt;='CONSOLIDADO Y GRAFICAS'!AC739,"FALTA ENTREGA","PENDIENTE"))))</f>
        <v/>
      </c>
      <c r="Q739" s="57"/>
      <c r="R739" s="50"/>
    </row>
    <row r="740" spans="1:18" ht="30" customHeight="1">
      <c r="A740" s="16"/>
      <c r="B740" s="16"/>
      <c r="C740" s="16"/>
      <c r="D740" s="16"/>
      <c r="E740" s="16"/>
      <c r="F740" s="16"/>
      <c r="G740" s="16"/>
      <c r="H740" s="10"/>
      <c r="I740" s="10"/>
      <c r="J740" s="10"/>
      <c r="K740" s="11"/>
      <c r="L740" s="11"/>
      <c r="M740" s="10"/>
      <c r="N740" s="11"/>
      <c r="O740" s="11"/>
      <c r="P740" s="61" t="str">
        <f>IF(Q740="SI","ENTREGADO",IF('CONSOLIDADO Y GRAFICAS'!AB740="","",(IF('CONSOLIDADO Y GRAFICAS'!AB740&lt;='CONSOLIDADO Y GRAFICAS'!AC740,"FALTA ENTREGA","PENDIENTE"))))</f>
        <v/>
      </c>
      <c r="Q740" s="55"/>
      <c r="R740" s="48"/>
    </row>
    <row r="741" spans="1:18" ht="30" customHeight="1">
      <c r="A741" s="12"/>
      <c r="B741" s="12"/>
      <c r="C741" s="12"/>
      <c r="D741" s="12"/>
      <c r="E741" s="12"/>
      <c r="F741" s="12"/>
      <c r="G741" s="12"/>
      <c r="H741" s="14"/>
      <c r="I741" s="14"/>
      <c r="J741" s="14"/>
      <c r="K741" s="15"/>
      <c r="L741" s="15"/>
      <c r="M741" s="14"/>
      <c r="N741" s="15"/>
      <c r="O741" s="15"/>
      <c r="P741" s="61" t="str">
        <f>IF(Q741="SI","ENTREGADO",IF('CONSOLIDADO Y GRAFICAS'!AB741="","",(IF('CONSOLIDADO Y GRAFICAS'!AB741&lt;='CONSOLIDADO Y GRAFICAS'!AC741,"FALTA ENTREGA","PENDIENTE"))))</f>
        <v/>
      </c>
      <c r="Q741" s="57"/>
      <c r="R741" s="50"/>
    </row>
    <row r="742" spans="1:18" ht="30" customHeight="1">
      <c r="A742" s="16"/>
      <c r="B742" s="16"/>
      <c r="C742" s="16"/>
      <c r="D742" s="16"/>
      <c r="E742" s="16"/>
      <c r="F742" s="16"/>
      <c r="G742" s="16"/>
      <c r="H742" s="10"/>
      <c r="I742" s="10"/>
      <c r="J742" s="10"/>
      <c r="K742" s="11"/>
      <c r="L742" s="11"/>
      <c r="M742" s="10"/>
      <c r="N742" s="11"/>
      <c r="O742" s="11"/>
      <c r="P742" s="61" t="str">
        <f>IF(Q742="SI","ENTREGADO",IF('CONSOLIDADO Y GRAFICAS'!AB742="","",(IF('CONSOLIDADO Y GRAFICAS'!AB742&lt;='CONSOLIDADO Y GRAFICAS'!AC742,"FALTA ENTREGA","PENDIENTE"))))</f>
        <v/>
      </c>
      <c r="Q742" s="55"/>
      <c r="R742" s="48"/>
    </row>
    <row r="743" spans="1:18" ht="30" customHeight="1">
      <c r="A743" s="12"/>
      <c r="B743" s="12"/>
      <c r="C743" s="12"/>
      <c r="D743" s="12"/>
      <c r="E743" s="12"/>
      <c r="F743" s="12"/>
      <c r="G743" s="12"/>
      <c r="H743" s="14"/>
      <c r="I743" s="14"/>
      <c r="J743" s="14"/>
      <c r="K743" s="15"/>
      <c r="L743" s="15"/>
      <c r="M743" s="14"/>
      <c r="N743" s="15"/>
      <c r="O743" s="15"/>
      <c r="P743" s="61" t="str">
        <f>IF(Q743="SI","ENTREGADO",IF('CONSOLIDADO Y GRAFICAS'!AB743="","",(IF('CONSOLIDADO Y GRAFICAS'!AB743&lt;='CONSOLIDADO Y GRAFICAS'!AC743,"FALTA ENTREGA","PENDIENTE"))))</f>
        <v/>
      </c>
      <c r="Q743" s="57"/>
      <c r="R743" s="50"/>
    </row>
    <row r="744" spans="1:18" ht="30" customHeight="1">
      <c r="A744" s="16"/>
      <c r="B744" s="16"/>
      <c r="C744" s="16"/>
      <c r="D744" s="16"/>
      <c r="E744" s="16"/>
      <c r="F744" s="16"/>
      <c r="G744" s="16"/>
      <c r="H744" s="10"/>
      <c r="I744" s="10"/>
      <c r="J744" s="10"/>
      <c r="K744" s="11"/>
      <c r="L744" s="11"/>
      <c r="M744" s="10"/>
      <c r="N744" s="11"/>
      <c r="O744" s="11"/>
      <c r="P744" s="61" t="str">
        <f>IF(Q744="SI","ENTREGADO",IF('CONSOLIDADO Y GRAFICAS'!AB744="","",(IF('CONSOLIDADO Y GRAFICAS'!AB744&lt;='CONSOLIDADO Y GRAFICAS'!AC744,"FALTA ENTREGA","PENDIENTE"))))</f>
        <v/>
      </c>
      <c r="Q744" s="55"/>
      <c r="R744" s="48"/>
    </row>
    <row r="745" spans="1:18" ht="30" customHeight="1">
      <c r="A745" s="12"/>
      <c r="B745" s="12"/>
      <c r="C745" s="12"/>
      <c r="D745" s="12"/>
      <c r="E745" s="12"/>
      <c r="F745" s="12"/>
      <c r="G745" s="12"/>
      <c r="H745" s="14"/>
      <c r="I745" s="14"/>
      <c r="J745" s="14"/>
      <c r="K745" s="15"/>
      <c r="L745" s="15"/>
      <c r="M745" s="14"/>
      <c r="N745" s="15"/>
      <c r="O745" s="15"/>
      <c r="P745" s="61" t="str">
        <f>IF(Q745="SI","ENTREGADO",IF('CONSOLIDADO Y GRAFICAS'!AB745="","",(IF('CONSOLIDADO Y GRAFICAS'!AB745&lt;='CONSOLIDADO Y GRAFICAS'!AC745,"FALTA ENTREGA","PENDIENTE"))))</f>
        <v/>
      </c>
      <c r="Q745" s="57"/>
      <c r="R745" s="50"/>
    </row>
    <row r="746" spans="1:18" ht="30" customHeight="1">
      <c r="A746" s="16"/>
      <c r="B746" s="16"/>
      <c r="C746" s="16"/>
      <c r="D746" s="16"/>
      <c r="E746" s="16"/>
      <c r="F746" s="16"/>
      <c r="G746" s="16"/>
      <c r="H746" s="10"/>
      <c r="I746" s="10"/>
      <c r="J746" s="10"/>
      <c r="K746" s="11"/>
      <c r="L746" s="11"/>
      <c r="M746" s="10"/>
      <c r="N746" s="11"/>
      <c r="O746" s="11"/>
      <c r="P746" s="61" t="str">
        <f>IF(Q746="SI","ENTREGADO",IF('CONSOLIDADO Y GRAFICAS'!AB746="","",(IF('CONSOLIDADO Y GRAFICAS'!AB746&lt;='CONSOLIDADO Y GRAFICAS'!AC746,"FALTA ENTREGA","PENDIENTE"))))</f>
        <v/>
      </c>
      <c r="Q746" s="55"/>
      <c r="R746" s="48"/>
    </row>
    <row r="747" spans="1:18" ht="30" customHeight="1">
      <c r="A747" s="12"/>
      <c r="B747" s="12"/>
      <c r="C747" s="12"/>
      <c r="D747" s="12"/>
      <c r="E747" s="12"/>
      <c r="F747" s="12"/>
      <c r="G747" s="12"/>
      <c r="H747" s="14"/>
      <c r="I747" s="14"/>
      <c r="J747" s="14"/>
      <c r="K747" s="15"/>
      <c r="L747" s="15"/>
      <c r="M747" s="14"/>
      <c r="N747" s="15"/>
      <c r="O747" s="15"/>
      <c r="P747" s="61" t="str">
        <f>IF(Q747="SI","ENTREGADO",IF('CONSOLIDADO Y GRAFICAS'!AB747="","",(IF('CONSOLIDADO Y GRAFICAS'!AB747&lt;='CONSOLIDADO Y GRAFICAS'!AC747,"FALTA ENTREGA","PENDIENTE"))))</f>
        <v/>
      </c>
      <c r="Q747" s="57"/>
      <c r="R747" s="50"/>
    </row>
    <row r="748" spans="1:18" ht="30" customHeight="1">
      <c r="A748" s="16"/>
      <c r="B748" s="16"/>
      <c r="C748" s="16"/>
      <c r="D748" s="16"/>
      <c r="E748" s="16"/>
      <c r="F748" s="16"/>
      <c r="G748" s="16"/>
      <c r="H748" s="10"/>
      <c r="I748" s="10"/>
      <c r="J748" s="10"/>
      <c r="K748" s="11"/>
      <c r="L748" s="11"/>
      <c r="M748" s="10"/>
      <c r="N748" s="11"/>
      <c r="O748" s="11"/>
      <c r="P748" s="61" t="str">
        <f>IF(Q748="SI","ENTREGADO",IF('CONSOLIDADO Y GRAFICAS'!AB748="","",(IF('CONSOLIDADO Y GRAFICAS'!AB748&lt;='CONSOLIDADO Y GRAFICAS'!AC748,"FALTA ENTREGA","PENDIENTE"))))</f>
        <v/>
      </c>
      <c r="Q748" s="55"/>
      <c r="R748" s="48"/>
    </row>
    <row r="749" spans="1:18" ht="30" customHeight="1">
      <c r="A749" s="12"/>
      <c r="B749" s="12"/>
      <c r="C749" s="12"/>
      <c r="D749" s="12"/>
      <c r="E749" s="12"/>
      <c r="F749" s="12"/>
      <c r="G749" s="12"/>
      <c r="H749" s="14"/>
      <c r="I749" s="14"/>
      <c r="J749" s="14"/>
      <c r="K749" s="15"/>
      <c r="L749" s="15"/>
      <c r="M749" s="14"/>
      <c r="N749" s="15"/>
      <c r="O749" s="15"/>
      <c r="P749" s="61" t="str">
        <f>IF(Q749="SI","ENTREGADO",IF('CONSOLIDADO Y GRAFICAS'!AB749="","",(IF('CONSOLIDADO Y GRAFICAS'!AB749&lt;='CONSOLIDADO Y GRAFICAS'!AC749,"FALTA ENTREGA","PENDIENTE"))))</f>
        <v/>
      </c>
      <c r="Q749" s="57"/>
      <c r="R749" s="50"/>
    </row>
    <row r="750" spans="1:18" ht="30" customHeight="1">
      <c r="A750" s="16"/>
      <c r="B750" s="16"/>
      <c r="C750" s="16"/>
      <c r="D750" s="16"/>
      <c r="E750" s="16"/>
      <c r="F750" s="16"/>
      <c r="G750" s="16"/>
      <c r="H750" s="10"/>
      <c r="I750" s="10"/>
      <c r="J750" s="10"/>
      <c r="K750" s="11"/>
      <c r="L750" s="11"/>
      <c r="M750" s="10"/>
      <c r="N750" s="11"/>
      <c r="O750" s="11"/>
      <c r="P750" s="61" t="str">
        <f>IF(Q750="SI","ENTREGADO",IF('CONSOLIDADO Y GRAFICAS'!AB750="","",(IF('CONSOLIDADO Y GRAFICAS'!AB750&lt;='CONSOLIDADO Y GRAFICAS'!AC750,"FALTA ENTREGA","PENDIENTE"))))</f>
        <v/>
      </c>
      <c r="Q750" s="55"/>
      <c r="R750" s="48"/>
    </row>
    <row r="751" spans="1:18" ht="30" customHeight="1">
      <c r="A751" s="12"/>
      <c r="B751" s="12"/>
      <c r="C751" s="12"/>
      <c r="D751" s="12"/>
      <c r="E751" s="12"/>
      <c r="F751" s="12"/>
      <c r="G751" s="12"/>
      <c r="H751" s="14"/>
      <c r="I751" s="14"/>
      <c r="J751" s="14"/>
      <c r="K751" s="15"/>
      <c r="L751" s="15"/>
      <c r="M751" s="14"/>
      <c r="N751" s="15"/>
      <c r="O751" s="15"/>
      <c r="P751" s="61" t="str">
        <f>IF(Q751="SI","ENTREGADO",IF('CONSOLIDADO Y GRAFICAS'!AB751="","",(IF('CONSOLIDADO Y GRAFICAS'!AB751&lt;='CONSOLIDADO Y GRAFICAS'!AC751,"FALTA ENTREGA","PENDIENTE"))))</f>
        <v/>
      </c>
      <c r="Q751" s="57"/>
      <c r="R751" s="50"/>
    </row>
    <row r="752" spans="1:18" ht="30" customHeight="1">
      <c r="A752" s="16"/>
      <c r="B752" s="16"/>
      <c r="C752" s="16"/>
      <c r="D752" s="16"/>
      <c r="E752" s="16"/>
      <c r="F752" s="16"/>
      <c r="G752" s="16"/>
      <c r="H752" s="10"/>
      <c r="I752" s="10"/>
      <c r="J752" s="10"/>
      <c r="K752" s="11"/>
      <c r="L752" s="11"/>
      <c r="M752" s="10"/>
      <c r="N752" s="11"/>
      <c r="O752" s="11"/>
      <c r="P752" s="61" t="str">
        <f>IF(Q752="SI","ENTREGADO",IF('CONSOLIDADO Y GRAFICAS'!AB752="","",(IF('CONSOLIDADO Y GRAFICAS'!AB752&lt;='CONSOLIDADO Y GRAFICAS'!AC752,"FALTA ENTREGA","PENDIENTE"))))</f>
        <v/>
      </c>
      <c r="Q752" s="55"/>
      <c r="R752" s="48"/>
    </row>
    <row r="753" spans="1:18" ht="30" customHeight="1">
      <c r="A753" s="12"/>
      <c r="B753" s="12"/>
      <c r="C753" s="12"/>
      <c r="D753" s="12"/>
      <c r="E753" s="12"/>
      <c r="F753" s="12"/>
      <c r="G753" s="12"/>
      <c r="H753" s="14"/>
      <c r="I753" s="14"/>
      <c r="J753" s="14"/>
      <c r="K753" s="15"/>
      <c r="L753" s="15"/>
      <c r="M753" s="14"/>
      <c r="N753" s="15"/>
      <c r="O753" s="15"/>
      <c r="P753" s="61" t="str">
        <f>IF(Q753="SI","ENTREGADO",IF('CONSOLIDADO Y GRAFICAS'!AB753="","",(IF('CONSOLIDADO Y GRAFICAS'!AB753&lt;='CONSOLIDADO Y GRAFICAS'!AC753,"FALTA ENTREGA","PENDIENTE"))))</f>
        <v/>
      </c>
      <c r="Q753" s="57"/>
      <c r="R753" s="50"/>
    </row>
    <row r="754" spans="1:18" ht="30" customHeight="1">
      <c r="A754" s="16"/>
      <c r="B754" s="16"/>
      <c r="C754" s="16"/>
      <c r="D754" s="16"/>
      <c r="E754" s="16"/>
      <c r="F754" s="16"/>
      <c r="G754" s="16"/>
      <c r="H754" s="10"/>
      <c r="I754" s="10"/>
      <c r="J754" s="10"/>
      <c r="K754" s="11"/>
      <c r="L754" s="11"/>
      <c r="M754" s="10"/>
      <c r="N754" s="11"/>
      <c r="O754" s="11"/>
      <c r="P754" s="61" t="str">
        <f>IF(Q754="SI","ENTREGADO",IF('CONSOLIDADO Y GRAFICAS'!AB754="","",(IF('CONSOLIDADO Y GRAFICAS'!AB754&lt;='CONSOLIDADO Y GRAFICAS'!AC754,"FALTA ENTREGA","PENDIENTE"))))</f>
        <v/>
      </c>
      <c r="Q754" s="55"/>
      <c r="R754" s="48"/>
    </row>
    <row r="755" spans="1:18" ht="30" customHeight="1">
      <c r="A755" s="12"/>
      <c r="B755" s="12"/>
      <c r="C755" s="12"/>
      <c r="D755" s="12"/>
      <c r="E755" s="12"/>
      <c r="F755" s="12"/>
      <c r="G755" s="12"/>
      <c r="H755" s="14"/>
      <c r="I755" s="14"/>
      <c r="J755" s="14"/>
      <c r="K755" s="15"/>
      <c r="L755" s="15"/>
      <c r="M755" s="14"/>
      <c r="N755" s="15"/>
      <c r="O755" s="15"/>
      <c r="P755" s="61" t="str">
        <f>IF(Q755="SI","ENTREGADO",IF('CONSOLIDADO Y GRAFICAS'!AB755="","",(IF('CONSOLIDADO Y GRAFICAS'!AB755&lt;='CONSOLIDADO Y GRAFICAS'!AC755,"FALTA ENTREGA","PENDIENTE"))))</f>
        <v/>
      </c>
      <c r="Q755" s="57"/>
      <c r="R755" s="50"/>
    </row>
    <row r="756" spans="1:18" ht="30" customHeight="1">
      <c r="A756" s="16"/>
      <c r="B756" s="16"/>
      <c r="C756" s="16"/>
      <c r="D756" s="16"/>
      <c r="E756" s="16"/>
      <c r="F756" s="16"/>
      <c r="G756" s="16"/>
      <c r="H756" s="10"/>
      <c r="I756" s="10"/>
      <c r="J756" s="10"/>
      <c r="K756" s="11"/>
      <c r="L756" s="11"/>
      <c r="M756" s="10"/>
      <c r="N756" s="11"/>
      <c r="O756" s="11"/>
      <c r="P756" s="61" t="str">
        <f>IF(Q756="SI","ENTREGADO",IF('CONSOLIDADO Y GRAFICAS'!AB756="","",(IF('CONSOLIDADO Y GRAFICAS'!AB756&lt;='CONSOLIDADO Y GRAFICAS'!AC756,"FALTA ENTREGA","PENDIENTE"))))</f>
        <v/>
      </c>
      <c r="Q756" s="55"/>
      <c r="R756" s="48"/>
    </row>
    <row r="757" spans="1:18" ht="30" customHeight="1">
      <c r="A757" s="12"/>
      <c r="B757" s="12"/>
      <c r="C757" s="12"/>
      <c r="D757" s="12"/>
      <c r="E757" s="12"/>
      <c r="F757" s="12"/>
      <c r="G757" s="12"/>
      <c r="H757" s="14"/>
      <c r="I757" s="14"/>
      <c r="J757" s="14"/>
      <c r="K757" s="15"/>
      <c r="L757" s="15"/>
      <c r="M757" s="14"/>
      <c r="N757" s="15"/>
      <c r="O757" s="15"/>
      <c r="P757" s="61" t="str">
        <f>IF(Q757="SI","ENTREGADO",IF('CONSOLIDADO Y GRAFICAS'!AB757="","",(IF('CONSOLIDADO Y GRAFICAS'!AB757&lt;='CONSOLIDADO Y GRAFICAS'!AC757,"FALTA ENTREGA","PENDIENTE"))))</f>
        <v/>
      </c>
      <c r="Q757" s="57"/>
      <c r="R757" s="50"/>
    </row>
    <row r="758" spans="1:18" ht="30" customHeight="1">
      <c r="A758" s="16"/>
      <c r="B758" s="16"/>
      <c r="C758" s="16"/>
      <c r="D758" s="16"/>
      <c r="E758" s="16"/>
      <c r="F758" s="16"/>
      <c r="G758" s="16"/>
      <c r="H758" s="10"/>
      <c r="I758" s="10"/>
      <c r="J758" s="10"/>
      <c r="K758" s="11"/>
      <c r="L758" s="11"/>
      <c r="M758" s="10"/>
      <c r="N758" s="11"/>
      <c r="O758" s="11"/>
      <c r="P758" s="61" t="str">
        <f>IF(Q758="SI","ENTREGADO",IF('CONSOLIDADO Y GRAFICAS'!AB758="","",(IF('CONSOLIDADO Y GRAFICAS'!AB758&lt;='CONSOLIDADO Y GRAFICAS'!AC758,"FALTA ENTREGA","PENDIENTE"))))</f>
        <v/>
      </c>
      <c r="Q758" s="55"/>
      <c r="R758" s="48"/>
    </row>
    <row r="759" spans="1:18" ht="30" customHeight="1">
      <c r="A759" s="12"/>
      <c r="B759" s="12"/>
      <c r="C759" s="12"/>
      <c r="D759" s="12"/>
      <c r="E759" s="12"/>
      <c r="F759" s="12"/>
      <c r="G759" s="12"/>
      <c r="H759" s="14"/>
      <c r="I759" s="14"/>
      <c r="J759" s="14"/>
      <c r="K759" s="15"/>
      <c r="L759" s="15"/>
      <c r="M759" s="14"/>
      <c r="N759" s="15"/>
      <c r="O759" s="15"/>
      <c r="P759" s="61" t="str">
        <f>IF(Q759="SI","ENTREGADO",IF('CONSOLIDADO Y GRAFICAS'!AB759="","",(IF('CONSOLIDADO Y GRAFICAS'!AB759&lt;='CONSOLIDADO Y GRAFICAS'!AC759,"FALTA ENTREGA","PENDIENTE"))))</f>
        <v/>
      </c>
      <c r="Q759" s="57"/>
      <c r="R759" s="50"/>
    </row>
    <row r="760" spans="1:18" ht="30" customHeight="1">
      <c r="A760" s="16"/>
      <c r="B760" s="16"/>
      <c r="C760" s="16"/>
      <c r="D760" s="16"/>
      <c r="E760" s="16"/>
      <c r="F760" s="16"/>
      <c r="G760" s="16"/>
      <c r="H760" s="10"/>
      <c r="I760" s="10"/>
      <c r="J760" s="10"/>
      <c r="K760" s="11"/>
      <c r="L760" s="11"/>
      <c r="M760" s="10"/>
      <c r="N760" s="11"/>
      <c r="O760" s="11"/>
      <c r="P760" s="61" t="str">
        <f>IF(Q760="SI","ENTREGADO",IF('CONSOLIDADO Y GRAFICAS'!AB760="","",(IF('CONSOLIDADO Y GRAFICAS'!AB760&lt;='CONSOLIDADO Y GRAFICAS'!AC760,"FALTA ENTREGA","PENDIENTE"))))</f>
        <v/>
      </c>
      <c r="Q760" s="55"/>
      <c r="R760" s="48"/>
    </row>
    <row r="761" spans="1:18" ht="30" customHeight="1">
      <c r="A761" s="12"/>
      <c r="B761" s="12"/>
      <c r="C761" s="12"/>
      <c r="D761" s="12"/>
      <c r="E761" s="12"/>
      <c r="F761" s="12"/>
      <c r="G761" s="12"/>
      <c r="H761" s="14"/>
      <c r="I761" s="14"/>
      <c r="J761" s="14"/>
      <c r="K761" s="15"/>
      <c r="L761" s="15"/>
      <c r="M761" s="14"/>
      <c r="N761" s="15"/>
      <c r="O761" s="15"/>
      <c r="P761" s="61" t="str">
        <f>IF(Q761="SI","ENTREGADO",IF('CONSOLIDADO Y GRAFICAS'!AB761="","",(IF('CONSOLIDADO Y GRAFICAS'!AB761&lt;='CONSOLIDADO Y GRAFICAS'!AC761,"FALTA ENTREGA","PENDIENTE"))))</f>
        <v/>
      </c>
      <c r="Q761" s="57"/>
      <c r="R761" s="50"/>
    </row>
    <row r="762" spans="1:18" ht="30" customHeight="1">
      <c r="A762" s="16"/>
      <c r="B762" s="16"/>
      <c r="C762" s="16"/>
      <c r="D762" s="16"/>
      <c r="E762" s="16"/>
      <c r="F762" s="16"/>
      <c r="G762" s="16"/>
      <c r="H762" s="10"/>
      <c r="I762" s="10"/>
      <c r="J762" s="10"/>
      <c r="K762" s="11"/>
      <c r="L762" s="11"/>
      <c r="M762" s="10"/>
      <c r="N762" s="11"/>
      <c r="O762" s="11"/>
      <c r="P762" s="61" t="str">
        <f>IF(Q762="SI","ENTREGADO",IF('CONSOLIDADO Y GRAFICAS'!AB762="","",(IF('CONSOLIDADO Y GRAFICAS'!AB762&lt;='CONSOLIDADO Y GRAFICAS'!AC762,"FALTA ENTREGA","PENDIENTE"))))</f>
        <v/>
      </c>
      <c r="Q762" s="55"/>
      <c r="R762" s="48"/>
    </row>
    <row r="763" spans="1:18" ht="30" customHeight="1">
      <c r="A763" s="12"/>
      <c r="B763" s="12"/>
      <c r="C763" s="12"/>
      <c r="D763" s="12"/>
      <c r="E763" s="12"/>
      <c r="F763" s="12"/>
      <c r="G763" s="12"/>
      <c r="H763" s="14"/>
      <c r="I763" s="14"/>
      <c r="J763" s="14"/>
      <c r="K763" s="15"/>
      <c r="L763" s="15"/>
      <c r="M763" s="14"/>
      <c r="N763" s="15"/>
      <c r="O763" s="15"/>
      <c r="P763" s="61" t="str">
        <f>IF(Q763="SI","ENTREGADO",IF('CONSOLIDADO Y GRAFICAS'!AB763="","",(IF('CONSOLIDADO Y GRAFICAS'!AB763&lt;='CONSOLIDADO Y GRAFICAS'!AC763,"FALTA ENTREGA","PENDIENTE"))))</f>
        <v/>
      </c>
      <c r="Q763" s="57"/>
      <c r="R763" s="50"/>
    </row>
    <row r="764" spans="1:18" ht="30" customHeight="1">
      <c r="A764" s="16"/>
      <c r="B764" s="16"/>
      <c r="C764" s="16"/>
      <c r="D764" s="16"/>
      <c r="E764" s="16"/>
      <c r="F764" s="16"/>
      <c r="G764" s="16"/>
      <c r="H764" s="10"/>
      <c r="I764" s="10"/>
      <c r="J764" s="10"/>
      <c r="K764" s="11"/>
      <c r="L764" s="11"/>
      <c r="M764" s="10"/>
      <c r="N764" s="11"/>
      <c r="O764" s="11"/>
      <c r="P764" s="61" t="str">
        <f>IF(Q764="SI","ENTREGADO",IF('CONSOLIDADO Y GRAFICAS'!AB764="","",(IF('CONSOLIDADO Y GRAFICAS'!AB764&lt;='CONSOLIDADO Y GRAFICAS'!AC764,"FALTA ENTREGA","PENDIENTE"))))</f>
        <v/>
      </c>
      <c r="Q764" s="55"/>
      <c r="R764" s="48"/>
    </row>
    <row r="765" spans="1:18" ht="30" customHeight="1">
      <c r="A765" s="12"/>
      <c r="B765" s="12"/>
      <c r="C765" s="12"/>
      <c r="D765" s="12"/>
      <c r="E765" s="12"/>
      <c r="F765" s="12"/>
      <c r="G765" s="12"/>
      <c r="H765" s="14"/>
      <c r="I765" s="14"/>
      <c r="J765" s="14"/>
      <c r="K765" s="15"/>
      <c r="L765" s="15"/>
      <c r="M765" s="14"/>
      <c r="N765" s="15"/>
      <c r="O765" s="15"/>
      <c r="P765" s="61" t="str">
        <f>IF(Q765="SI","ENTREGADO",IF('CONSOLIDADO Y GRAFICAS'!AB765="","",(IF('CONSOLIDADO Y GRAFICAS'!AB765&lt;='CONSOLIDADO Y GRAFICAS'!AC765,"FALTA ENTREGA","PENDIENTE"))))</f>
        <v/>
      </c>
      <c r="Q765" s="57"/>
      <c r="R765" s="50"/>
    </row>
    <row r="766" spans="1:18" ht="30" customHeight="1">
      <c r="A766" s="16"/>
      <c r="B766" s="16"/>
      <c r="C766" s="16"/>
      <c r="D766" s="16"/>
      <c r="E766" s="16"/>
      <c r="F766" s="16"/>
      <c r="G766" s="16"/>
      <c r="H766" s="10"/>
      <c r="I766" s="10"/>
      <c r="J766" s="10"/>
      <c r="K766" s="11"/>
      <c r="L766" s="11"/>
      <c r="M766" s="10"/>
      <c r="N766" s="11"/>
      <c r="O766" s="11"/>
      <c r="P766" s="61" t="str">
        <f>IF(Q766="SI","ENTREGADO",IF('CONSOLIDADO Y GRAFICAS'!AB766="","",(IF('CONSOLIDADO Y GRAFICAS'!AB766&lt;='CONSOLIDADO Y GRAFICAS'!AC766,"FALTA ENTREGA","PENDIENTE"))))</f>
        <v/>
      </c>
      <c r="Q766" s="55"/>
      <c r="R766" s="48"/>
    </row>
    <row r="767" spans="1:18" ht="30" customHeight="1">
      <c r="A767" s="12"/>
      <c r="B767" s="12"/>
      <c r="C767" s="12"/>
      <c r="D767" s="12"/>
      <c r="E767" s="12"/>
      <c r="F767" s="12"/>
      <c r="G767" s="12"/>
      <c r="H767" s="14"/>
      <c r="I767" s="14"/>
      <c r="J767" s="14"/>
      <c r="K767" s="15"/>
      <c r="L767" s="15"/>
      <c r="M767" s="14"/>
      <c r="N767" s="15"/>
      <c r="O767" s="15"/>
      <c r="P767" s="61" t="str">
        <f>IF(Q767="SI","ENTREGADO",IF('CONSOLIDADO Y GRAFICAS'!AB767="","",(IF('CONSOLIDADO Y GRAFICAS'!AB767&lt;='CONSOLIDADO Y GRAFICAS'!AC767,"FALTA ENTREGA","PENDIENTE"))))</f>
        <v/>
      </c>
      <c r="Q767" s="57"/>
      <c r="R767" s="50"/>
    </row>
    <row r="768" spans="1:18" ht="30" customHeight="1">
      <c r="A768" s="16"/>
      <c r="B768" s="16"/>
      <c r="C768" s="16"/>
      <c r="D768" s="16"/>
      <c r="E768" s="16"/>
      <c r="F768" s="16"/>
      <c r="G768" s="16"/>
      <c r="H768" s="10"/>
      <c r="I768" s="10"/>
      <c r="J768" s="10"/>
      <c r="K768" s="11"/>
      <c r="L768" s="11"/>
      <c r="M768" s="10"/>
      <c r="N768" s="11"/>
      <c r="O768" s="11"/>
      <c r="P768" s="61" t="str">
        <f>IF(Q768="SI","ENTREGADO",IF('CONSOLIDADO Y GRAFICAS'!AB768="","",(IF('CONSOLIDADO Y GRAFICAS'!AB768&lt;='CONSOLIDADO Y GRAFICAS'!AC768,"FALTA ENTREGA","PENDIENTE"))))</f>
        <v/>
      </c>
      <c r="Q768" s="55"/>
      <c r="R768" s="48"/>
    </row>
    <row r="769" spans="1:18" ht="30" customHeight="1">
      <c r="A769" s="12"/>
      <c r="B769" s="12"/>
      <c r="C769" s="12"/>
      <c r="D769" s="12"/>
      <c r="E769" s="12"/>
      <c r="F769" s="12"/>
      <c r="G769" s="12"/>
      <c r="H769" s="14"/>
      <c r="I769" s="14"/>
      <c r="J769" s="14"/>
      <c r="K769" s="15"/>
      <c r="L769" s="15"/>
      <c r="M769" s="14"/>
      <c r="N769" s="15"/>
      <c r="O769" s="15"/>
      <c r="P769" s="61" t="str">
        <f>IF(Q769="SI","ENTREGADO",IF('CONSOLIDADO Y GRAFICAS'!AB769="","",(IF('CONSOLIDADO Y GRAFICAS'!AB769&lt;='CONSOLIDADO Y GRAFICAS'!AC769,"FALTA ENTREGA","PENDIENTE"))))</f>
        <v/>
      </c>
      <c r="Q769" s="57"/>
      <c r="R769" s="50"/>
    </row>
    <row r="770" spans="1:18" ht="30" customHeight="1">
      <c r="A770" s="16"/>
      <c r="B770" s="16"/>
      <c r="C770" s="16"/>
      <c r="D770" s="16"/>
      <c r="E770" s="16"/>
      <c r="F770" s="16"/>
      <c r="G770" s="16"/>
      <c r="H770" s="10"/>
      <c r="I770" s="10"/>
      <c r="J770" s="10"/>
      <c r="K770" s="11"/>
      <c r="L770" s="11"/>
      <c r="M770" s="10"/>
      <c r="N770" s="11"/>
      <c r="O770" s="11"/>
      <c r="P770" s="61" t="str">
        <f>IF(Q770="SI","ENTREGADO",IF('CONSOLIDADO Y GRAFICAS'!AB770="","",(IF('CONSOLIDADO Y GRAFICAS'!AB770&lt;='CONSOLIDADO Y GRAFICAS'!AC770,"FALTA ENTREGA","PENDIENTE"))))</f>
        <v/>
      </c>
      <c r="Q770" s="55"/>
      <c r="R770" s="48"/>
    </row>
    <row r="771" spans="1:18" ht="30" customHeight="1">
      <c r="A771" s="12"/>
      <c r="B771" s="12"/>
      <c r="C771" s="12"/>
      <c r="D771" s="12"/>
      <c r="E771" s="12"/>
      <c r="F771" s="12"/>
      <c r="G771" s="12"/>
      <c r="H771" s="14"/>
      <c r="I771" s="14"/>
      <c r="J771" s="14"/>
      <c r="K771" s="15"/>
      <c r="L771" s="15"/>
      <c r="M771" s="14"/>
      <c r="N771" s="15"/>
      <c r="O771" s="15"/>
      <c r="P771" s="61" t="str">
        <f>IF(Q771="SI","ENTREGADO",IF('CONSOLIDADO Y GRAFICAS'!AB771="","",(IF('CONSOLIDADO Y GRAFICAS'!AB771&lt;='CONSOLIDADO Y GRAFICAS'!AC771,"FALTA ENTREGA","PENDIENTE"))))</f>
        <v/>
      </c>
      <c r="Q771" s="57"/>
      <c r="R771" s="50"/>
    </row>
    <row r="772" spans="1:18" ht="30" customHeight="1">
      <c r="A772" s="16"/>
      <c r="B772" s="16"/>
      <c r="C772" s="16"/>
      <c r="D772" s="16"/>
      <c r="E772" s="16"/>
      <c r="F772" s="16"/>
      <c r="G772" s="16"/>
      <c r="H772" s="10"/>
      <c r="I772" s="10"/>
      <c r="J772" s="10"/>
      <c r="K772" s="11"/>
      <c r="L772" s="11"/>
      <c r="M772" s="10"/>
      <c r="N772" s="11"/>
      <c r="O772" s="11"/>
      <c r="P772" s="61" t="str">
        <f>IF(Q772="SI","ENTREGADO",IF('CONSOLIDADO Y GRAFICAS'!AB772="","",(IF('CONSOLIDADO Y GRAFICAS'!AB772&lt;='CONSOLIDADO Y GRAFICAS'!AC772,"FALTA ENTREGA","PENDIENTE"))))</f>
        <v/>
      </c>
      <c r="Q772" s="55"/>
      <c r="R772" s="48"/>
    </row>
    <row r="773" spans="1:18" ht="30" customHeight="1">
      <c r="A773" s="12"/>
      <c r="B773" s="12"/>
      <c r="C773" s="12"/>
      <c r="D773" s="12"/>
      <c r="E773" s="12"/>
      <c r="F773" s="12"/>
      <c r="G773" s="12"/>
      <c r="H773" s="14"/>
      <c r="I773" s="14"/>
      <c r="J773" s="14"/>
      <c r="K773" s="15"/>
      <c r="L773" s="15"/>
      <c r="M773" s="14"/>
      <c r="N773" s="15"/>
      <c r="O773" s="15"/>
      <c r="P773" s="61" t="str">
        <f>IF(Q773="SI","ENTREGADO",IF('CONSOLIDADO Y GRAFICAS'!AB773="","",(IF('CONSOLIDADO Y GRAFICAS'!AB773&lt;='CONSOLIDADO Y GRAFICAS'!AC773,"FALTA ENTREGA","PENDIENTE"))))</f>
        <v/>
      </c>
      <c r="Q773" s="57"/>
      <c r="R773" s="50"/>
    </row>
    <row r="774" spans="1:18" ht="30" customHeight="1">
      <c r="A774" s="16"/>
      <c r="B774" s="16"/>
      <c r="C774" s="16"/>
      <c r="D774" s="16"/>
      <c r="E774" s="16"/>
      <c r="F774" s="16"/>
      <c r="G774" s="16"/>
      <c r="H774" s="10"/>
      <c r="I774" s="10"/>
      <c r="J774" s="10"/>
      <c r="K774" s="11"/>
      <c r="L774" s="11"/>
      <c r="M774" s="10"/>
      <c r="N774" s="11"/>
      <c r="O774" s="11"/>
      <c r="P774" s="61" t="str">
        <f>IF(Q774="SI","ENTREGADO",IF('CONSOLIDADO Y GRAFICAS'!AB774="","",(IF('CONSOLIDADO Y GRAFICAS'!AB774&lt;='CONSOLIDADO Y GRAFICAS'!AC774,"FALTA ENTREGA","PENDIENTE"))))</f>
        <v/>
      </c>
      <c r="Q774" s="55"/>
      <c r="R774" s="48"/>
    </row>
    <row r="775" spans="1:18" ht="30" customHeight="1">
      <c r="A775" s="12"/>
      <c r="B775" s="12"/>
      <c r="C775" s="12"/>
      <c r="D775" s="12"/>
      <c r="E775" s="12"/>
      <c r="F775" s="12"/>
      <c r="G775" s="12"/>
      <c r="H775" s="14"/>
      <c r="I775" s="14"/>
      <c r="J775" s="14"/>
      <c r="K775" s="15"/>
      <c r="L775" s="15"/>
      <c r="M775" s="14"/>
      <c r="N775" s="15"/>
      <c r="O775" s="15"/>
      <c r="P775" s="61" t="str">
        <f>IF(Q775="SI","ENTREGADO",IF('CONSOLIDADO Y GRAFICAS'!AB775="","",(IF('CONSOLIDADO Y GRAFICAS'!AB775&lt;='CONSOLIDADO Y GRAFICAS'!AC775,"FALTA ENTREGA","PENDIENTE"))))</f>
        <v/>
      </c>
      <c r="Q775" s="57"/>
      <c r="R775" s="50"/>
    </row>
    <row r="776" spans="1:18" ht="30" customHeight="1">
      <c r="A776" s="16"/>
      <c r="B776" s="16"/>
      <c r="C776" s="16"/>
      <c r="D776" s="16"/>
      <c r="E776" s="16"/>
      <c r="F776" s="16"/>
      <c r="G776" s="16"/>
      <c r="H776" s="10"/>
      <c r="I776" s="10"/>
      <c r="J776" s="10"/>
      <c r="K776" s="11"/>
      <c r="L776" s="11"/>
      <c r="M776" s="10"/>
      <c r="N776" s="11"/>
      <c r="O776" s="11"/>
      <c r="P776" s="61" t="str">
        <f>IF(Q776="SI","ENTREGADO",IF('CONSOLIDADO Y GRAFICAS'!AB776="","",(IF('CONSOLIDADO Y GRAFICAS'!AB776&lt;='CONSOLIDADO Y GRAFICAS'!AC776,"FALTA ENTREGA","PENDIENTE"))))</f>
        <v/>
      </c>
      <c r="Q776" s="55"/>
      <c r="R776" s="48"/>
    </row>
    <row r="777" spans="1:18" ht="30" customHeight="1">
      <c r="A777" s="12"/>
      <c r="B777" s="12"/>
      <c r="C777" s="12"/>
      <c r="D777" s="12"/>
      <c r="E777" s="12"/>
      <c r="F777" s="12"/>
      <c r="G777" s="12"/>
      <c r="H777" s="14"/>
      <c r="I777" s="14"/>
      <c r="J777" s="14"/>
      <c r="K777" s="15"/>
      <c r="L777" s="15"/>
      <c r="M777" s="14"/>
      <c r="N777" s="15"/>
      <c r="O777" s="15"/>
      <c r="P777" s="61" t="str">
        <f>IF(Q777="SI","ENTREGADO",IF('CONSOLIDADO Y GRAFICAS'!AB777="","",(IF('CONSOLIDADO Y GRAFICAS'!AB777&lt;='CONSOLIDADO Y GRAFICAS'!AC777,"FALTA ENTREGA","PENDIENTE"))))</f>
        <v/>
      </c>
      <c r="Q777" s="57"/>
      <c r="R777" s="50"/>
    </row>
    <row r="778" spans="1:18" ht="30" customHeight="1">
      <c r="A778" s="16"/>
      <c r="B778" s="16"/>
      <c r="C778" s="16"/>
      <c r="D778" s="16"/>
      <c r="E778" s="16"/>
      <c r="F778" s="16"/>
      <c r="G778" s="16"/>
      <c r="H778" s="10"/>
      <c r="I778" s="10"/>
      <c r="J778" s="10"/>
      <c r="K778" s="11"/>
      <c r="L778" s="11"/>
      <c r="M778" s="10"/>
      <c r="N778" s="11"/>
      <c r="O778" s="11"/>
      <c r="P778" s="61" t="str">
        <f>IF(Q778="SI","ENTREGADO",IF('CONSOLIDADO Y GRAFICAS'!AB778="","",(IF('CONSOLIDADO Y GRAFICAS'!AB778&lt;='CONSOLIDADO Y GRAFICAS'!AC778,"FALTA ENTREGA","PENDIENTE"))))</f>
        <v/>
      </c>
      <c r="Q778" s="55"/>
      <c r="R778" s="48"/>
    </row>
    <row r="779" spans="1:18" ht="30" customHeight="1">
      <c r="A779" s="12"/>
      <c r="B779" s="12"/>
      <c r="C779" s="12"/>
      <c r="D779" s="12"/>
      <c r="E779" s="12"/>
      <c r="F779" s="12"/>
      <c r="G779" s="12"/>
      <c r="H779" s="14"/>
      <c r="I779" s="14"/>
      <c r="J779" s="14"/>
      <c r="K779" s="15"/>
      <c r="L779" s="15"/>
      <c r="M779" s="14"/>
      <c r="N779" s="15"/>
      <c r="O779" s="15"/>
      <c r="P779" s="61" t="str">
        <f>IF(Q779="SI","ENTREGADO",IF('CONSOLIDADO Y GRAFICAS'!AB779="","",(IF('CONSOLIDADO Y GRAFICAS'!AB779&lt;='CONSOLIDADO Y GRAFICAS'!AC779,"FALTA ENTREGA","PENDIENTE"))))</f>
        <v/>
      </c>
      <c r="Q779" s="57"/>
      <c r="R779" s="50"/>
    </row>
    <row r="780" spans="1:18" ht="30" customHeight="1">
      <c r="A780" s="16"/>
      <c r="B780" s="16"/>
      <c r="C780" s="16"/>
      <c r="D780" s="16"/>
      <c r="E780" s="16"/>
      <c r="F780" s="16"/>
      <c r="G780" s="16"/>
      <c r="H780" s="10"/>
      <c r="I780" s="10"/>
      <c r="J780" s="10"/>
      <c r="K780" s="11"/>
      <c r="L780" s="11"/>
      <c r="M780" s="10"/>
      <c r="N780" s="11"/>
      <c r="O780" s="11"/>
      <c r="P780" s="61" t="str">
        <f>IF(Q780="SI","ENTREGADO",IF('CONSOLIDADO Y GRAFICAS'!AB780="","",(IF('CONSOLIDADO Y GRAFICAS'!AB780&lt;='CONSOLIDADO Y GRAFICAS'!AC780,"FALTA ENTREGA","PENDIENTE"))))</f>
        <v/>
      </c>
      <c r="Q780" s="55"/>
      <c r="R780" s="48"/>
    </row>
    <row r="781" spans="1:18" ht="30" customHeight="1">
      <c r="A781" s="12"/>
      <c r="B781" s="12"/>
      <c r="C781" s="12"/>
      <c r="D781" s="12"/>
      <c r="E781" s="12"/>
      <c r="F781" s="12"/>
      <c r="G781" s="12"/>
      <c r="H781" s="14"/>
      <c r="I781" s="14"/>
      <c r="J781" s="14"/>
      <c r="K781" s="15"/>
      <c r="L781" s="15"/>
      <c r="M781" s="14"/>
      <c r="N781" s="15"/>
      <c r="O781" s="15"/>
      <c r="P781" s="61" t="str">
        <f>IF(Q781="SI","ENTREGADO",IF('CONSOLIDADO Y GRAFICAS'!AB781="","",(IF('CONSOLIDADO Y GRAFICAS'!AB781&lt;='CONSOLIDADO Y GRAFICAS'!AC781,"FALTA ENTREGA","PENDIENTE"))))</f>
        <v/>
      </c>
      <c r="Q781" s="57"/>
      <c r="R781" s="50"/>
    </row>
    <row r="782" spans="1:18" ht="30" customHeight="1">
      <c r="A782" s="16"/>
      <c r="B782" s="16"/>
      <c r="C782" s="16"/>
      <c r="D782" s="16"/>
      <c r="E782" s="16"/>
      <c r="F782" s="16"/>
      <c r="G782" s="16"/>
      <c r="H782" s="10"/>
      <c r="I782" s="10"/>
      <c r="J782" s="10"/>
      <c r="K782" s="11"/>
      <c r="L782" s="11"/>
      <c r="M782" s="10"/>
      <c r="N782" s="11"/>
      <c r="O782" s="11"/>
      <c r="P782" s="61" t="str">
        <f>IF(Q782="SI","ENTREGADO",IF('CONSOLIDADO Y GRAFICAS'!AB782="","",(IF('CONSOLIDADO Y GRAFICAS'!AB782&lt;='CONSOLIDADO Y GRAFICAS'!AC782,"FALTA ENTREGA","PENDIENTE"))))</f>
        <v/>
      </c>
      <c r="Q782" s="55"/>
      <c r="R782" s="48"/>
    </row>
    <row r="783" spans="1:18" ht="30" customHeight="1">
      <c r="A783" s="12"/>
      <c r="B783" s="12"/>
      <c r="C783" s="12"/>
      <c r="D783" s="12"/>
      <c r="E783" s="12"/>
      <c r="F783" s="12"/>
      <c r="G783" s="12"/>
      <c r="H783" s="14"/>
      <c r="I783" s="14"/>
      <c r="J783" s="14"/>
      <c r="K783" s="15"/>
      <c r="L783" s="15"/>
      <c r="M783" s="14"/>
      <c r="N783" s="15"/>
      <c r="O783" s="15"/>
      <c r="P783" s="61" t="str">
        <f>IF(Q783="SI","ENTREGADO",IF('CONSOLIDADO Y GRAFICAS'!AB783="","",(IF('CONSOLIDADO Y GRAFICAS'!AB783&lt;='CONSOLIDADO Y GRAFICAS'!AC783,"FALTA ENTREGA","PENDIENTE"))))</f>
        <v/>
      </c>
      <c r="Q783" s="57"/>
      <c r="R783" s="50"/>
    </row>
    <row r="784" spans="1:18" ht="30" customHeight="1">
      <c r="A784" s="16"/>
      <c r="B784" s="16"/>
      <c r="C784" s="16"/>
      <c r="D784" s="16"/>
      <c r="E784" s="16"/>
      <c r="F784" s="16"/>
      <c r="G784" s="16"/>
      <c r="H784" s="10"/>
      <c r="I784" s="10"/>
      <c r="J784" s="10"/>
      <c r="K784" s="11"/>
      <c r="L784" s="11"/>
      <c r="M784" s="10"/>
      <c r="N784" s="11"/>
      <c r="O784" s="11"/>
      <c r="P784" s="61" t="str">
        <f>IF(Q784="SI","ENTREGADO",IF('CONSOLIDADO Y GRAFICAS'!AB784="","",(IF('CONSOLIDADO Y GRAFICAS'!AB784&lt;='CONSOLIDADO Y GRAFICAS'!AC784,"FALTA ENTREGA","PENDIENTE"))))</f>
        <v/>
      </c>
      <c r="Q784" s="55"/>
      <c r="R784" s="48"/>
    </row>
    <row r="785" spans="1:18" ht="30" customHeight="1">
      <c r="A785" s="12"/>
      <c r="B785" s="12"/>
      <c r="C785" s="12"/>
      <c r="D785" s="12"/>
      <c r="E785" s="12"/>
      <c r="F785" s="12"/>
      <c r="G785" s="12"/>
      <c r="H785" s="14"/>
      <c r="I785" s="14"/>
      <c r="J785" s="14"/>
      <c r="K785" s="15"/>
      <c r="L785" s="15"/>
      <c r="M785" s="14"/>
      <c r="N785" s="15"/>
      <c r="O785" s="15"/>
      <c r="P785" s="61" t="str">
        <f>IF(Q785="SI","ENTREGADO",IF('CONSOLIDADO Y GRAFICAS'!AB785="","",(IF('CONSOLIDADO Y GRAFICAS'!AB785&lt;='CONSOLIDADO Y GRAFICAS'!AC785,"FALTA ENTREGA","PENDIENTE"))))</f>
        <v/>
      </c>
      <c r="Q785" s="57"/>
      <c r="R785" s="50"/>
    </row>
    <row r="786" spans="1:18" ht="30" customHeight="1">
      <c r="A786" s="16"/>
      <c r="B786" s="16"/>
      <c r="C786" s="16"/>
      <c r="D786" s="16"/>
      <c r="E786" s="16"/>
      <c r="F786" s="16"/>
      <c r="G786" s="16"/>
      <c r="H786" s="10"/>
      <c r="I786" s="10"/>
      <c r="J786" s="10"/>
      <c r="K786" s="11"/>
      <c r="L786" s="11"/>
      <c r="M786" s="10"/>
      <c r="N786" s="11"/>
      <c r="O786" s="11"/>
      <c r="P786" s="61" t="str">
        <f>IF(Q786="SI","ENTREGADO",IF('CONSOLIDADO Y GRAFICAS'!AB786="","",(IF('CONSOLIDADO Y GRAFICAS'!AB786&lt;='CONSOLIDADO Y GRAFICAS'!AC786,"FALTA ENTREGA","PENDIENTE"))))</f>
        <v/>
      </c>
      <c r="Q786" s="55"/>
      <c r="R786" s="48"/>
    </row>
    <row r="787" spans="1:18" ht="30" customHeight="1">
      <c r="A787" s="12"/>
      <c r="B787" s="12"/>
      <c r="C787" s="12"/>
      <c r="D787" s="12"/>
      <c r="E787" s="12"/>
      <c r="F787" s="12"/>
      <c r="G787" s="12"/>
      <c r="H787" s="14"/>
      <c r="I787" s="14"/>
      <c r="J787" s="14"/>
      <c r="K787" s="15"/>
      <c r="L787" s="15"/>
      <c r="M787" s="14"/>
      <c r="N787" s="15"/>
      <c r="O787" s="15"/>
      <c r="P787" s="61" t="str">
        <f>IF(Q787="SI","ENTREGADO",IF('CONSOLIDADO Y GRAFICAS'!AB787="","",(IF('CONSOLIDADO Y GRAFICAS'!AB787&lt;='CONSOLIDADO Y GRAFICAS'!AC787,"FALTA ENTREGA","PENDIENTE"))))</f>
        <v/>
      </c>
      <c r="Q787" s="57"/>
      <c r="R787" s="50"/>
    </row>
    <row r="788" spans="1:18" ht="30" customHeight="1">
      <c r="A788" s="16"/>
      <c r="B788" s="16"/>
      <c r="C788" s="16"/>
      <c r="D788" s="16"/>
      <c r="E788" s="16"/>
      <c r="F788" s="16"/>
      <c r="G788" s="16"/>
      <c r="H788" s="10"/>
      <c r="I788" s="10"/>
      <c r="J788" s="10"/>
      <c r="K788" s="11"/>
      <c r="L788" s="11"/>
      <c r="M788" s="10"/>
      <c r="N788" s="11"/>
      <c r="O788" s="11"/>
      <c r="P788" s="61" t="str">
        <f>IF(Q788="SI","ENTREGADO",IF('CONSOLIDADO Y GRAFICAS'!AB788="","",(IF('CONSOLIDADO Y GRAFICAS'!AB788&lt;='CONSOLIDADO Y GRAFICAS'!AC788,"FALTA ENTREGA","PENDIENTE"))))</f>
        <v/>
      </c>
      <c r="Q788" s="55"/>
      <c r="R788" s="48"/>
    </row>
    <row r="789" spans="1:18" ht="30" customHeight="1">
      <c r="A789" s="12"/>
      <c r="B789" s="12"/>
      <c r="C789" s="12"/>
      <c r="D789" s="12"/>
      <c r="E789" s="12"/>
      <c r="F789" s="12"/>
      <c r="G789" s="12"/>
      <c r="H789" s="14"/>
      <c r="I789" s="14"/>
      <c r="J789" s="14"/>
      <c r="K789" s="15"/>
      <c r="L789" s="15"/>
      <c r="M789" s="14"/>
      <c r="N789" s="15"/>
      <c r="O789" s="15"/>
      <c r="P789" s="61" t="str">
        <f>IF(Q789="SI","ENTREGADO",IF('CONSOLIDADO Y GRAFICAS'!AB789="","",(IF('CONSOLIDADO Y GRAFICAS'!AB789&lt;='CONSOLIDADO Y GRAFICAS'!AC789,"FALTA ENTREGA","PENDIENTE"))))</f>
        <v/>
      </c>
      <c r="Q789" s="57"/>
      <c r="R789" s="50"/>
    </row>
    <row r="790" spans="1:18" ht="30" customHeight="1">
      <c r="A790" s="16"/>
      <c r="B790" s="16"/>
      <c r="C790" s="16"/>
      <c r="D790" s="16"/>
      <c r="E790" s="16"/>
      <c r="F790" s="16"/>
      <c r="G790" s="16"/>
      <c r="H790" s="10"/>
      <c r="I790" s="10"/>
      <c r="J790" s="10"/>
      <c r="K790" s="11"/>
      <c r="L790" s="11"/>
      <c r="M790" s="10"/>
      <c r="N790" s="11"/>
      <c r="O790" s="11"/>
      <c r="P790" s="61" t="str">
        <f>IF(Q790="SI","ENTREGADO",IF('CONSOLIDADO Y GRAFICAS'!AB790="","",(IF('CONSOLIDADO Y GRAFICAS'!AB790&lt;='CONSOLIDADO Y GRAFICAS'!AC790,"FALTA ENTREGA","PENDIENTE"))))</f>
        <v/>
      </c>
      <c r="Q790" s="55"/>
      <c r="R790" s="48"/>
    </row>
    <row r="791" spans="1:18" ht="30" customHeight="1">
      <c r="A791" s="12"/>
      <c r="B791" s="12"/>
      <c r="C791" s="12"/>
      <c r="D791" s="12"/>
      <c r="E791" s="12"/>
      <c r="F791" s="12"/>
      <c r="G791" s="12"/>
      <c r="H791" s="14"/>
      <c r="I791" s="14"/>
      <c r="J791" s="14"/>
      <c r="K791" s="15"/>
      <c r="L791" s="15"/>
      <c r="M791" s="14"/>
      <c r="N791" s="15"/>
      <c r="O791" s="15"/>
      <c r="P791" s="61" t="str">
        <f>IF(Q791="SI","ENTREGADO",IF('CONSOLIDADO Y GRAFICAS'!AB791="","",(IF('CONSOLIDADO Y GRAFICAS'!AB791&lt;='CONSOLIDADO Y GRAFICAS'!AC791,"FALTA ENTREGA","PENDIENTE"))))</f>
        <v/>
      </c>
      <c r="Q791" s="57"/>
      <c r="R791" s="50"/>
    </row>
    <row r="792" spans="1:18" ht="30" customHeight="1">
      <c r="A792" s="16"/>
      <c r="B792" s="16"/>
      <c r="C792" s="16"/>
      <c r="D792" s="16"/>
      <c r="E792" s="16"/>
      <c r="F792" s="16"/>
      <c r="G792" s="16"/>
      <c r="H792" s="10"/>
      <c r="I792" s="10"/>
      <c r="J792" s="10"/>
      <c r="K792" s="11"/>
      <c r="L792" s="11"/>
      <c r="M792" s="10"/>
      <c r="N792" s="11"/>
      <c r="O792" s="11"/>
      <c r="P792" s="61" t="str">
        <f>IF(Q792="SI","ENTREGADO",IF('CONSOLIDADO Y GRAFICAS'!AB792="","",(IF('CONSOLIDADO Y GRAFICAS'!AB792&lt;='CONSOLIDADO Y GRAFICAS'!AC792,"FALTA ENTREGA","PENDIENTE"))))</f>
        <v/>
      </c>
      <c r="Q792" s="55"/>
      <c r="R792" s="48"/>
    </row>
    <row r="793" spans="1:18" ht="30" customHeight="1">
      <c r="A793" s="12"/>
      <c r="B793" s="12"/>
      <c r="C793" s="12"/>
      <c r="D793" s="12"/>
      <c r="E793" s="12"/>
      <c r="F793" s="12"/>
      <c r="G793" s="12"/>
      <c r="H793" s="14"/>
      <c r="I793" s="14"/>
      <c r="J793" s="14"/>
      <c r="K793" s="15"/>
      <c r="L793" s="15"/>
      <c r="M793" s="14"/>
      <c r="N793" s="15"/>
      <c r="O793" s="15"/>
      <c r="P793" s="61" t="str">
        <f>IF(Q793="SI","ENTREGADO",IF('CONSOLIDADO Y GRAFICAS'!AB793="","",(IF('CONSOLIDADO Y GRAFICAS'!AB793&lt;='CONSOLIDADO Y GRAFICAS'!AC793,"FALTA ENTREGA","PENDIENTE"))))</f>
        <v/>
      </c>
      <c r="Q793" s="57"/>
      <c r="R793" s="50"/>
    </row>
    <row r="794" spans="1:18" ht="30" customHeight="1">
      <c r="A794" s="16"/>
      <c r="B794" s="16"/>
      <c r="C794" s="16"/>
      <c r="D794" s="16"/>
      <c r="E794" s="16"/>
      <c r="F794" s="16"/>
      <c r="G794" s="16"/>
      <c r="H794" s="10"/>
      <c r="I794" s="10"/>
      <c r="J794" s="10"/>
      <c r="K794" s="11"/>
      <c r="L794" s="11"/>
      <c r="M794" s="10"/>
      <c r="N794" s="11"/>
      <c r="O794" s="11"/>
      <c r="P794" s="61" t="str">
        <f>IF(Q794="SI","ENTREGADO",IF('CONSOLIDADO Y GRAFICAS'!AB794="","",(IF('CONSOLIDADO Y GRAFICAS'!AB794&lt;='CONSOLIDADO Y GRAFICAS'!AC794,"FALTA ENTREGA","PENDIENTE"))))</f>
        <v/>
      </c>
      <c r="Q794" s="55"/>
      <c r="R794" s="48"/>
    </row>
    <row r="795" spans="1:18" ht="30" customHeight="1">
      <c r="A795" s="12"/>
      <c r="B795" s="12"/>
      <c r="C795" s="12"/>
      <c r="D795" s="12"/>
      <c r="E795" s="12"/>
      <c r="F795" s="12"/>
      <c r="G795" s="12"/>
      <c r="H795" s="14"/>
      <c r="I795" s="14"/>
      <c r="J795" s="14"/>
      <c r="K795" s="15"/>
      <c r="L795" s="15"/>
      <c r="M795" s="14"/>
      <c r="N795" s="15"/>
      <c r="O795" s="15"/>
      <c r="P795" s="61" t="str">
        <f>IF(Q795="SI","ENTREGADO",IF('CONSOLIDADO Y GRAFICAS'!AB795="","",(IF('CONSOLIDADO Y GRAFICAS'!AB795&lt;='CONSOLIDADO Y GRAFICAS'!AC795,"FALTA ENTREGA","PENDIENTE"))))</f>
        <v/>
      </c>
      <c r="Q795" s="57"/>
      <c r="R795" s="50"/>
    </row>
    <row r="796" spans="1:18" ht="30" customHeight="1">
      <c r="A796" s="16"/>
      <c r="B796" s="16"/>
      <c r="C796" s="16"/>
      <c r="D796" s="16"/>
      <c r="E796" s="16"/>
      <c r="F796" s="16"/>
      <c r="G796" s="16"/>
      <c r="H796" s="10"/>
      <c r="I796" s="10"/>
      <c r="J796" s="10"/>
      <c r="K796" s="11"/>
      <c r="L796" s="11"/>
      <c r="M796" s="10"/>
      <c r="N796" s="11"/>
      <c r="O796" s="11"/>
      <c r="P796" s="61" t="str">
        <f>IF(Q796="SI","ENTREGADO",IF('CONSOLIDADO Y GRAFICAS'!AB796="","",(IF('CONSOLIDADO Y GRAFICAS'!AB796&lt;='CONSOLIDADO Y GRAFICAS'!AC796,"FALTA ENTREGA","PENDIENTE"))))</f>
        <v/>
      </c>
      <c r="Q796" s="55"/>
      <c r="R796" s="48"/>
    </row>
    <row r="797" spans="1:18" ht="30" customHeight="1">
      <c r="A797" s="12"/>
      <c r="B797" s="12"/>
      <c r="C797" s="12"/>
      <c r="D797" s="12"/>
      <c r="E797" s="12"/>
      <c r="F797" s="12"/>
      <c r="G797" s="12"/>
      <c r="H797" s="14"/>
      <c r="I797" s="14"/>
      <c r="J797" s="14"/>
      <c r="K797" s="15"/>
      <c r="L797" s="15"/>
      <c r="M797" s="14"/>
      <c r="N797" s="15"/>
      <c r="O797" s="15"/>
      <c r="P797" s="61" t="str">
        <f>IF(Q797="SI","ENTREGADO",IF('CONSOLIDADO Y GRAFICAS'!AB797="","",(IF('CONSOLIDADO Y GRAFICAS'!AB797&lt;='CONSOLIDADO Y GRAFICAS'!AC797,"FALTA ENTREGA","PENDIENTE"))))</f>
        <v/>
      </c>
      <c r="Q797" s="57"/>
      <c r="R797" s="50"/>
    </row>
    <row r="798" spans="1:18" ht="30" customHeight="1">
      <c r="A798" s="16"/>
      <c r="B798" s="16"/>
      <c r="C798" s="16"/>
      <c r="D798" s="16"/>
      <c r="E798" s="16"/>
      <c r="F798" s="16"/>
      <c r="G798" s="16"/>
      <c r="H798" s="10"/>
      <c r="I798" s="10"/>
      <c r="J798" s="10"/>
      <c r="K798" s="11"/>
      <c r="L798" s="11"/>
      <c r="M798" s="10"/>
      <c r="N798" s="11"/>
      <c r="O798" s="11"/>
      <c r="P798" s="61" t="str">
        <f>IF(Q798="SI","ENTREGADO",IF('CONSOLIDADO Y GRAFICAS'!AB798="","",(IF('CONSOLIDADO Y GRAFICAS'!AB798&lt;='CONSOLIDADO Y GRAFICAS'!AC798,"FALTA ENTREGA","PENDIENTE"))))</f>
        <v/>
      </c>
      <c r="Q798" s="55"/>
      <c r="R798" s="48"/>
    </row>
    <row r="799" spans="1:18" ht="30" customHeight="1">
      <c r="A799" s="12"/>
      <c r="B799" s="12"/>
      <c r="C799" s="12"/>
      <c r="D799" s="12"/>
      <c r="E799" s="12"/>
      <c r="F799" s="12"/>
      <c r="G799" s="12"/>
      <c r="H799" s="14"/>
      <c r="I799" s="14"/>
      <c r="J799" s="14"/>
      <c r="K799" s="15"/>
      <c r="L799" s="15"/>
      <c r="M799" s="14"/>
      <c r="N799" s="15"/>
      <c r="O799" s="15"/>
      <c r="P799" s="61" t="str">
        <f>IF(Q799="SI","ENTREGADO",IF('CONSOLIDADO Y GRAFICAS'!AB799="","",(IF('CONSOLIDADO Y GRAFICAS'!AB799&lt;='CONSOLIDADO Y GRAFICAS'!AC799,"FALTA ENTREGA","PENDIENTE"))))</f>
        <v/>
      </c>
      <c r="Q799" s="57"/>
      <c r="R799" s="50"/>
    </row>
    <row r="800" spans="1:18" ht="30" customHeight="1">
      <c r="A800" s="16"/>
      <c r="B800" s="16"/>
      <c r="C800" s="16"/>
      <c r="D800" s="16"/>
      <c r="E800" s="16"/>
      <c r="F800" s="16"/>
      <c r="G800" s="16"/>
      <c r="H800" s="10"/>
      <c r="I800" s="10"/>
      <c r="J800" s="10"/>
      <c r="K800" s="11"/>
      <c r="L800" s="11"/>
      <c r="M800" s="10"/>
      <c r="N800" s="11"/>
      <c r="O800" s="11"/>
      <c r="P800" s="61" t="str">
        <f>IF(Q800="SI","ENTREGADO",IF('CONSOLIDADO Y GRAFICAS'!AB800="","",(IF('CONSOLIDADO Y GRAFICAS'!AB800&lt;='CONSOLIDADO Y GRAFICAS'!AC800,"FALTA ENTREGA","PENDIENTE"))))</f>
        <v/>
      </c>
      <c r="Q800" s="55"/>
      <c r="R800" s="48"/>
    </row>
    <row r="801" spans="1:18" ht="30" customHeight="1">
      <c r="A801" s="12"/>
      <c r="B801" s="12"/>
      <c r="C801" s="12"/>
      <c r="D801" s="12"/>
      <c r="E801" s="12"/>
      <c r="F801" s="12"/>
      <c r="G801" s="12"/>
      <c r="H801" s="14"/>
      <c r="I801" s="14"/>
      <c r="J801" s="14"/>
      <c r="K801" s="15"/>
      <c r="L801" s="15"/>
      <c r="M801" s="14"/>
      <c r="N801" s="15"/>
      <c r="O801" s="15"/>
      <c r="P801" s="61" t="str">
        <f>IF(Q801="SI","ENTREGADO",IF('CONSOLIDADO Y GRAFICAS'!AB801="","",(IF('CONSOLIDADO Y GRAFICAS'!AB801&lt;='CONSOLIDADO Y GRAFICAS'!AC801,"FALTA ENTREGA","PENDIENTE"))))</f>
        <v/>
      </c>
      <c r="Q801" s="57"/>
      <c r="R801" s="50"/>
    </row>
    <row r="802" spans="1:18" ht="30" customHeight="1">
      <c r="A802" s="16"/>
      <c r="B802" s="16"/>
      <c r="C802" s="16"/>
      <c r="D802" s="16"/>
      <c r="E802" s="16"/>
      <c r="F802" s="16"/>
      <c r="G802" s="16"/>
      <c r="H802" s="10"/>
      <c r="I802" s="10"/>
      <c r="J802" s="10"/>
      <c r="K802" s="11"/>
      <c r="L802" s="11"/>
      <c r="M802" s="10"/>
      <c r="N802" s="11"/>
      <c r="O802" s="11"/>
      <c r="P802" s="61" t="str">
        <f>IF(Q802="SI","ENTREGADO",IF('CONSOLIDADO Y GRAFICAS'!AB802="","",(IF('CONSOLIDADO Y GRAFICAS'!AB802&lt;='CONSOLIDADO Y GRAFICAS'!AC802,"FALTA ENTREGA","PENDIENTE"))))</f>
        <v/>
      </c>
      <c r="Q802" s="55"/>
      <c r="R802" s="48"/>
    </row>
    <row r="803" spans="1:18" ht="30" customHeight="1">
      <c r="A803" s="12"/>
      <c r="B803" s="12"/>
      <c r="C803" s="12"/>
      <c r="D803" s="12"/>
      <c r="E803" s="12"/>
      <c r="F803" s="12"/>
      <c r="G803" s="12"/>
      <c r="H803" s="14"/>
      <c r="I803" s="14"/>
      <c r="J803" s="14"/>
      <c r="K803" s="15"/>
      <c r="L803" s="15"/>
      <c r="M803" s="14"/>
      <c r="N803" s="15"/>
      <c r="O803" s="15"/>
      <c r="P803" s="61" t="str">
        <f>IF(Q803="SI","ENTREGADO",IF('CONSOLIDADO Y GRAFICAS'!AB803="","",(IF('CONSOLIDADO Y GRAFICAS'!AB803&lt;='CONSOLIDADO Y GRAFICAS'!AC803,"FALTA ENTREGA","PENDIENTE"))))</f>
        <v/>
      </c>
      <c r="Q803" s="57"/>
      <c r="R803" s="50"/>
    </row>
    <row r="804" spans="1:18" ht="30" customHeight="1">
      <c r="A804" s="16"/>
      <c r="B804" s="16"/>
      <c r="C804" s="16"/>
      <c r="D804" s="16"/>
      <c r="E804" s="16"/>
      <c r="F804" s="16"/>
      <c r="G804" s="16"/>
      <c r="H804" s="10"/>
      <c r="I804" s="10"/>
      <c r="J804" s="10"/>
      <c r="K804" s="11"/>
      <c r="L804" s="11"/>
      <c r="M804" s="10"/>
      <c r="N804" s="11"/>
      <c r="O804" s="11"/>
      <c r="P804" s="61" t="str">
        <f>IF(Q804="SI","ENTREGADO",IF('CONSOLIDADO Y GRAFICAS'!AB804="","",(IF('CONSOLIDADO Y GRAFICAS'!AB804&lt;='CONSOLIDADO Y GRAFICAS'!AC804,"FALTA ENTREGA","PENDIENTE"))))</f>
        <v/>
      </c>
      <c r="Q804" s="55"/>
      <c r="R804" s="48"/>
    </row>
    <row r="805" spans="1:18" ht="30" customHeight="1">
      <c r="A805" s="12"/>
      <c r="B805" s="12"/>
      <c r="C805" s="12"/>
      <c r="D805" s="12"/>
      <c r="E805" s="12"/>
      <c r="F805" s="12"/>
      <c r="G805" s="12"/>
      <c r="H805" s="14"/>
      <c r="I805" s="14"/>
      <c r="J805" s="14"/>
      <c r="K805" s="15"/>
      <c r="L805" s="15"/>
      <c r="M805" s="14"/>
      <c r="N805" s="15"/>
      <c r="O805" s="15"/>
      <c r="P805" s="61" t="str">
        <f>IF(Q805="SI","ENTREGADO",IF('CONSOLIDADO Y GRAFICAS'!AB805="","",(IF('CONSOLIDADO Y GRAFICAS'!AB805&lt;='CONSOLIDADO Y GRAFICAS'!AC805,"FALTA ENTREGA","PENDIENTE"))))</f>
        <v/>
      </c>
      <c r="Q805" s="57"/>
      <c r="R805" s="50"/>
    </row>
    <row r="806" spans="1:18" ht="30" customHeight="1">
      <c r="A806" s="16"/>
      <c r="B806" s="16"/>
      <c r="C806" s="16"/>
      <c r="D806" s="16"/>
      <c r="E806" s="16"/>
      <c r="F806" s="16"/>
      <c r="G806" s="16"/>
      <c r="H806" s="10"/>
      <c r="I806" s="10"/>
      <c r="J806" s="10"/>
      <c r="K806" s="11"/>
      <c r="L806" s="11"/>
      <c r="M806" s="10"/>
      <c r="N806" s="11"/>
      <c r="O806" s="11"/>
      <c r="P806" s="61" t="str">
        <f>IF(Q806="SI","ENTREGADO",IF('CONSOLIDADO Y GRAFICAS'!AB806="","",(IF('CONSOLIDADO Y GRAFICAS'!AB806&lt;='CONSOLIDADO Y GRAFICAS'!AC806,"FALTA ENTREGA","PENDIENTE"))))</f>
        <v/>
      </c>
      <c r="Q806" s="55"/>
      <c r="R806" s="48"/>
    </row>
    <row r="807" spans="1:18" ht="30" customHeight="1">
      <c r="A807" s="12"/>
      <c r="B807" s="12"/>
      <c r="C807" s="12"/>
      <c r="D807" s="12"/>
      <c r="E807" s="12"/>
      <c r="F807" s="12"/>
      <c r="G807" s="12"/>
      <c r="H807" s="14"/>
      <c r="I807" s="14"/>
      <c r="J807" s="14"/>
      <c r="K807" s="15"/>
      <c r="L807" s="15"/>
      <c r="M807" s="14"/>
      <c r="N807" s="15"/>
      <c r="O807" s="15"/>
      <c r="P807" s="61" t="str">
        <f>IF(Q807="SI","ENTREGADO",IF('CONSOLIDADO Y GRAFICAS'!AB807="","",(IF('CONSOLIDADO Y GRAFICAS'!AB807&lt;='CONSOLIDADO Y GRAFICAS'!AC807,"FALTA ENTREGA","PENDIENTE"))))</f>
        <v/>
      </c>
      <c r="Q807" s="57"/>
      <c r="R807" s="50"/>
    </row>
    <row r="808" spans="1:18" ht="30" customHeight="1">
      <c r="A808" s="16"/>
      <c r="B808" s="16"/>
      <c r="C808" s="16"/>
      <c r="D808" s="16"/>
      <c r="E808" s="16"/>
      <c r="F808" s="16"/>
      <c r="G808" s="16"/>
      <c r="H808" s="10"/>
      <c r="I808" s="10"/>
      <c r="J808" s="10"/>
      <c r="K808" s="11"/>
      <c r="L808" s="11"/>
      <c r="M808" s="10"/>
      <c r="N808" s="11"/>
      <c r="O808" s="11"/>
      <c r="P808" s="61" t="str">
        <f>IF(Q808="SI","ENTREGADO",IF('CONSOLIDADO Y GRAFICAS'!AB808="","",(IF('CONSOLIDADO Y GRAFICAS'!AB808&lt;='CONSOLIDADO Y GRAFICAS'!AC808,"FALTA ENTREGA","PENDIENTE"))))</f>
        <v/>
      </c>
      <c r="Q808" s="55"/>
      <c r="R808" s="48"/>
    </row>
    <row r="809" spans="1:18" ht="30" customHeight="1">
      <c r="A809" s="12"/>
      <c r="B809" s="12"/>
      <c r="C809" s="12"/>
      <c r="D809" s="12"/>
      <c r="E809" s="12"/>
      <c r="F809" s="12"/>
      <c r="G809" s="12"/>
      <c r="H809" s="14"/>
      <c r="I809" s="14"/>
      <c r="J809" s="14"/>
      <c r="K809" s="15"/>
      <c r="L809" s="15"/>
      <c r="M809" s="14"/>
      <c r="N809" s="15"/>
      <c r="O809" s="15"/>
      <c r="P809" s="61" t="str">
        <f>IF(Q809="SI","ENTREGADO",IF('CONSOLIDADO Y GRAFICAS'!AB809="","",(IF('CONSOLIDADO Y GRAFICAS'!AB809&lt;='CONSOLIDADO Y GRAFICAS'!AC809,"FALTA ENTREGA","PENDIENTE"))))</f>
        <v/>
      </c>
      <c r="Q809" s="57"/>
      <c r="R809" s="50"/>
    </row>
    <row r="810" spans="1:18" ht="30" customHeight="1">
      <c r="A810" s="16"/>
      <c r="B810" s="16"/>
      <c r="C810" s="16"/>
      <c r="D810" s="16"/>
      <c r="E810" s="16"/>
      <c r="F810" s="16"/>
      <c r="G810" s="16"/>
      <c r="H810" s="10"/>
      <c r="I810" s="10"/>
      <c r="J810" s="10"/>
      <c r="K810" s="11"/>
      <c r="L810" s="11"/>
      <c r="M810" s="10"/>
      <c r="N810" s="11"/>
      <c r="O810" s="11"/>
      <c r="P810" s="61" t="str">
        <f>IF(Q810="SI","ENTREGADO",IF('CONSOLIDADO Y GRAFICAS'!AB810="","",(IF('CONSOLIDADO Y GRAFICAS'!AB810&lt;='CONSOLIDADO Y GRAFICAS'!AC810,"FALTA ENTREGA","PENDIENTE"))))</f>
        <v/>
      </c>
      <c r="Q810" s="55"/>
      <c r="R810" s="48"/>
    </row>
    <row r="811" spans="1:18" ht="30" customHeight="1">
      <c r="A811" s="12"/>
      <c r="B811" s="12"/>
      <c r="C811" s="12"/>
      <c r="D811" s="12"/>
      <c r="E811" s="12"/>
      <c r="F811" s="12"/>
      <c r="G811" s="12"/>
      <c r="H811" s="14"/>
      <c r="I811" s="14"/>
      <c r="J811" s="14"/>
      <c r="K811" s="15"/>
      <c r="L811" s="15"/>
      <c r="M811" s="14"/>
      <c r="N811" s="15"/>
      <c r="O811" s="15"/>
      <c r="P811" s="61" t="str">
        <f>IF(Q811="SI","ENTREGADO",IF('CONSOLIDADO Y GRAFICAS'!AB811="","",(IF('CONSOLIDADO Y GRAFICAS'!AB811&lt;='CONSOLIDADO Y GRAFICAS'!AC811,"FALTA ENTREGA","PENDIENTE"))))</f>
        <v/>
      </c>
      <c r="Q811" s="57"/>
      <c r="R811" s="50"/>
    </row>
    <row r="812" spans="1:18" ht="30" customHeight="1">
      <c r="A812" s="16"/>
      <c r="B812" s="16"/>
      <c r="C812" s="16"/>
      <c r="D812" s="16"/>
      <c r="E812" s="16"/>
      <c r="F812" s="16"/>
      <c r="G812" s="16"/>
      <c r="H812" s="10"/>
      <c r="I812" s="10"/>
      <c r="J812" s="10"/>
      <c r="K812" s="11"/>
      <c r="L812" s="11"/>
      <c r="M812" s="10"/>
      <c r="N812" s="11"/>
      <c r="O812" s="11"/>
      <c r="P812" s="61" t="str">
        <f>IF(Q812="SI","ENTREGADO",IF('CONSOLIDADO Y GRAFICAS'!AB812="","",(IF('CONSOLIDADO Y GRAFICAS'!AB812&lt;='CONSOLIDADO Y GRAFICAS'!AC812,"FALTA ENTREGA","PENDIENTE"))))</f>
        <v/>
      </c>
      <c r="Q812" s="55"/>
      <c r="R812" s="48"/>
    </row>
    <row r="813" spans="1:18" ht="30" customHeight="1">
      <c r="A813" s="12"/>
      <c r="B813" s="12"/>
      <c r="C813" s="12"/>
      <c r="D813" s="12"/>
      <c r="E813" s="12"/>
      <c r="F813" s="12"/>
      <c r="G813" s="12"/>
      <c r="H813" s="14"/>
      <c r="I813" s="14"/>
      <c r="J813" s="14"/>
      <c r="K813" s="15"/>
      <c r="L813" s="15"/>
      <c r="M813" s="14"/>
      <c r="N813" s="15"/>
      <c r="O813" s="15"/>
      <c r="P813" s="61" t="str">
        <f>IF(Q813="SI","ENTREGADO",IF('CONSOLIDADO Y GRAFICAS'!AB813="","",(IF('CONSOLIDADO Y GRAFICAS'!AB813&lt;='CONSOLIDADO Y GRAFICAS'!AC813,"FALTA ENTREGA","PENDIENTE"))))</f>
        <v/>
      </c>
      <c r="Q813" s="57"/>
      <c r="R813" s="50"/>
    </row>
    <row r="814" spans="1:18" ht="30" customHeight="1">
      <c r="A814" s="16"/>
      <c r="B814" s="16"/>
      <c r="C814" s="16"/>
      <c r="D814" s="16"/>
      <c r="E814" s="16"/>
      <c r="F814" s="16"/>
      <c r="G814" s="16"/>
      <c r="H814" s="10"/>
      <c r="I814" s="10"/>
      <c r="J814" s="10"/>
      <c r="K814" s="11"/>
      <c r="L814" s="11"/>
      <c r="M814" s="10"/>
      <c r="N814" s="11"/>
      <c r="O814" s="11"/>
      <c r="P814" s="61" t="str">
        <f>IF(Q814="SI","ENTREGADO",IF('CONSOLIDADO Y GRAFICAS'!AB814="","",(IF('CONSOLIDADO Y GRAFICAS'!AB814&lt;='CONSOLIDADO Y GRAFICAS'!AC814,"FALTA ENTREGA","PENDIENTE"))))</f>
        <v/>
      </c>
      <c r="Q814" s="55"/>
      <c r="R814" s="48"/>
    </row>
    <row r="815" spans="1:18" ht="30" customHeight="1">
      <c r="A815" s="12"/>
      <c r="B815" s="12"/>
      <c r="C815" s="12"/>
      <c r="D815" s="12"/>
      <c r="E815" s="12"/>
      <c r="F815" s="12"/>
      <c r="G815" s="12"/>
      <c r="H815" s="14"/>
      <c r="I815" s="14"/>
      <c r="J815" s="14"/>
      <c r="K815" s="15"/>
      <c r="L815" s="15"/>
      <c r="M815" s="14"/>
      <c r="N815" s="15"/>
      <c r="O815" s="15"/>
      <c r="P815" s="61" t="str">
        <f>IF(Q815="SI","ENTREGADO",IF('CONSOLIDADO Y GRAFICAS'!AB815="","",(IF('CONSOLIDADO Y GRAFICAS'!AB815&lt;='CONSOLIDADO Y GRAFICAS'!AC815,"FALTA ENTREGA","PENDIENTE"))))</f>
        <v/>
      </c>
      <c r="Q815" s="57"/>
      <c r="R815" s="50"/>
    </row>
    <row r="816" spans="1:18" ht="30" customHeight="1">
      <c r="A816" s="16"/>
      <c r="B816" s="16"/>
      <c r="C816" s="16"/>
      <c r="D816" s="16"/>
      <c r="E816" s="16"/>
      <c r="F816" s="16"/>
      <c r="G816" s="16"/>
      <c r="H816" s="10"/>
      <c r="I816" s="10"/>
      <c r="J816" s="10"/>
      <c r="K816" s="11"/>
      <c r="L816" s="11"/>
      <c r="M816" s="10"/>
      <c r="N816" s="11"/>
      <c r="O816" s="11"/>
      <c r="P816" s="61" t="str">
        <f>IF(Q816="SI","ENTREGADO",IF('CONSOLIDADO Y GRAFICAS'!AB816="","",(IF('CONSOLIDADO Y GRAFICAS'!AB816&lt;='CONSOLIDADO Y GRAFICAS'!AC816,"FALTA ENTREGA","PENDIENTE"))))</f>
        <v/>
      </c>
      <c r="Q816" s="55"/>
      <c r="R816" s="48"/>
    </row>
    <row r="817" spans="1:18" ht="30" customHeight="1">
      <c r="A817" s="12"/>
      <c r="B817" s="12"/>
      <c r="C817" s="12"/>
      <c r="D817" s="12"/>
      <c r="E817" s="12"/>
      <c r="F817" s="12"/>
      <c r="G817" s="12"/>
      <c r="H817" s="14"/>
      <c r="I817" s="14"/>
      <c r="J817" s="14"/>
      <c r="K817" s="15"/>
      <c r="L817" s="15"/>
      <c r="M817" s="14"/>
      <c r="N817" s="15"/>
      <c r="O817" s="15"/>
      <c r="P817" s="61" t="str">
        <f>IF(Q817="SI","ENTREGADO",IF('CONSOLIDADO Y GRAFICAS'!AB817="","",(IF('CONSOLIDADO Y GRAFICAS'!AB817&lt;='CONSOLIDADO Y GRAFICAS'!AC817,"FALTA ENTREGA","PENDIENTE"))))</f>
        <v/>
      </c>
      <c r="Q817" s="57"/>
      <c r="R817" s="50"/>
    </row>
    <row r="818" spans="1:18" ht="30" customHeight="1">
      <c r="A818" s="16"/>
      <c r="B818" s="16"/>
      <c r="C818" s="16"/>
      <c r="D818" s="16"/>
      <c r="E818" s="16"/>
      <c r="F818" s="16"/>
      <c r="G818" s="16"/>
      <c r="H818" s="10"/>
      <c r="I818" s="10"/>
      <c r="J818" s="10"/>
      <c r="K818" s="11"/>
      <c r="L818" s="11"/>
      <c r="M818" s="10"/>
      <c r="N818" s="11"/>
      <c r="O818" s="11"/>
      <c r="P818" s="61" t="str">
        <f>IF(Q818="SI","ENTREGADO",IF('CONSOLIDADO Y GRAFICAS'!AB818="","",(IF('CONSOLIDADO Y GRAFICAS'!AB818&lt;='CONSOLIDADO Y GRAFICAS'!AC818,"FALTA ENTREGA","PENDIENTE"))))</f>
        <v/>
      </c>
      <c r="Q818" s="55"/>
      <c r="R818" s="48"/>
    </row>
    <row r="819" spans="1:18" ht="30" customHeight="1">
      <c r="A819" s="12"/>
      <c r="B819" s="12"/>
      <c r="C819" s="12"/>
      <c r="D819" s="12"/>
      <c r="E819" s="12"/>
      <c r="F819" s="12"/>
      <c r="G819" s="12"/>
      <c r="H819" s="14"/>
      <c r="I819" s="14"/>
      <c r="J819" s="14"/>
      <c r="K819" s="15"/>
      <c r="L819" s="15"/>
      <c r="M819" s="14"/>
      <c r="N819" s="15"/>
      <c r="O819" s="15"/>
      <c r="P819" s="61" t="str">
        <f>IF(Q819="SI","ENTREGADO",IF('CONSOLIDADO Y GRAFICAS'!AB819="","",(IF('CONSOLIDADO Y GRAFICAS'!AB819&lt;='CONSOLIDADO Y GRAFICAS'!AC819,"FALTA ENTREGA","PENDIENTE"))))</f>
        <v/>
      </c>
      <c r="Q819" s="57"/>
      <c r="R819" s="50"/>
    </row>
    <row r="820" spans="1:18" ht="30" customHeight="1">
      <c r="A820" s="16"/>
      <c r="B820" s="16"/>
      <c r="C820" s="16"/>
      <c r="D820" s="16"/>
      <c r="E820" s="16"/>
      <c r="F820" s="16"/>
      <c r="G820" s="16"/>
      <c r="H820" s="10"/>
      <c r="I820" s="10"/>
      <c r="J820" s="10"/>
      <c r="K820" s="11"/>
      <c r="L820" s="11"/>
      <c r="M820" s="10"/>
      <c r="N820" s="11"/>
      <c r="O820" s="11"/>
      <c r="P820" s="61" t="str">
        <f>IF(Q820="SI","ENTREGADO",IF('CONSOLIDADO Y GRAFICAS'!AB820="","",(IF('CONSOLIDADO Y GRAFICAS'!AB820&lt;='CONSOLIDADO Y GRAFICAS'!AC820,"FALTA ENTREGA","PENDIENTE"))))</f>
        <v/>
      </c>
      <c r="Q820" s="55"/>
      <c r="R820" s="48"/>
    </row>
    <row r="821" spans="1:18" ht="30" customHeight="1">
      <c r="A821" s="12"/>
      <c r="B821" s="12"/>
      <c r="C821" s="12"/>
      <c r="D821" s="12"/>
      <c r="E821" s="12"/>
      <c r="F821" s="12"/>
      <c r="G821" s="12"/>
      <c r="H821" s="14"/>
      <c r="I821" s="14"/>
      <c r="J821" s="14"/>
      <c r="K821" s="15"/>
      <c r="L821" s="15"/>
      <c r="M821" s="14"/>
      <c r="N821" s="15"/>
      <c r="O821" s="15"/>
      <c r="P821" s="61" t="str">
        <f>IF(Q821="SI","ENTREGADO",IF('CONSOLIDADO Y GRAFICAS'!AB821="","",(IF('CONSOLIDADO Y GRAFICAS'!AB821&lt;='CONSOLIDADO Y GRAFICAS'!AC821,"FALTA ENTREGA","PENDIENTE"))))</f>
        <v/>
      </c>
      <c r="Q821" s="57"/>
      <c r="R821" s="50"/>
    </row>
    <row r="822" spans="1:18" ht="30" customHeight="1">
      <c r="A822" s="16"/>
      <c r="B822" s="16"/>
      <c r="C822" s="16"/>
      <c r="D822" s="16"/>
      <c r="E822" s="16"/>
      <c r="F822" s="16"/>
      <c r="G822" s="16"/>
      <c r="H822" s="10"/>
      <c r="I822" s="10"/>
      <c r="J822" s="10"/>
      <c r="K822" s="11"/>
      <c r="L822" s="11"/>
      <c r="M822" s="10"/>
      <c r="N822" s="11"/>
      <c r="O822" s="11"/>
      <c r="P822" s="61" t="str">
        <f>IF(Q822="SI","ENTREGADO",IF('CONSOLIDADO Y GRAFICAS'!AB822="","",(IF('CONSOLIDADO Y GRAFICAS'!AB822&lt;='CONSOLIDADO Y GRAFICAS'!AC822,"FALTA ENTREGA","PENDIENTE"))))</f>
        <v/>
      </c>
      <c r="Q822" s="55"/>
      <c r="R822" s="48"/>
    </row>
    <row r="823" spans="1:18" ht="30" customHeight="1">
      <c r="A823" s="12"/>
      <c r="B823" s="12"/>
      <c r="C823" s="12"/>
      <c r="D823" s="12"/>
      <c r="E823" s="12"/>
      <c r="F823" s="12"/>
      <c r="G823" s="12"/>
      <c r="H823" s="14"/>
      <c r="I823" s="14"/>
      <c r="J823" s="14"/>
      <c r="K823" s="15"/>
      <c r="L823" s="15"/>
      <c r="M823" s="14"/>
      <c r="N823" s="15"/>
      <c r="O823" s="15"/>
      <c r="P823" s="61" t="str">
        <f>IF(Q823="SI","ENTREGADO",IF('CONSOLIDADO Y GRAFICAS'!AB823="","",(IF('CONSOLIDADO Y GRAFICAS'!AB823&lt;='CONSOLIDADO Y GRAFICAS'!AC823,"FALTA ENTREGA","PENDIENTE"))))</f>
        <v/>
      </c>
      <c r="Q823" s="57"/>
      <c r="R823" s="50"/>
    </row>
    <row r="824" spans="1:18" ht="30" customHeight="1">
      <c r="A824" s="16"/>
      <c r="B824" s="16"/>
      <c r="C824" s="16"/>
      <c r="D824" s="16"/>
      <c r="E824" s="16"/>
      <c r="F824" s="16"/>
      <c r="G824" s="16"/>
      <c r="H824" s="10"/>
      <c r="I824" s="10"/>
      <c r="J824" s="10"/>
      <c r="K824" s="11"/>
      <c r="L824" s="11"/>
      <c r="M824" s="10"/>
      <c r="N824" s="11"/>
      <c r="O824" s="11"/>
      <c r="P824" s="61" t="str">
        <f>IF(Q824="SI","ENTREGADO",IF('CONSOLIDADO Y GRAFICAS'!AB824="","",(IF('CONSOLIDADO Y GRAFICAS'!AB824&lt;='CONSOLIDADO Y GRAFICAS'!AC824,"FALTA ENTREGA","PENDIENTE"))))</f>
        <v/>
      </c>
      <c r="Q824" s="55"/>
      <c r="R824" s="48"/>
    </row>
    <row r="825" spans="1:18" ht="30" customHeight="1">
      <c r="A825" s="12"/>
      <c r="B825" s="12"/>
      <c r="C825" s="12"/>
      <c r="D825" s="12"/>
      <c r="E825" s="12"/>
      <c r="F825" s="12"/>
      <c r="G825" s="12"/>
      <c r="H825" s="14"/>
      <c r="I825" s="14"/>
      <c r="J825" s="14"/>
      <c r="K825" s="15"/>
      <c r="L825" s="15"/>
      <c r="M825" s="14"/>
      <c r="N825" s="15"/>
      <c r="O825" s="15"/>
      <c r="P825" s="61" t="str">
        <f>IF(Q825="SI","ENTREGADO",IF('CONSOLIDADO Y GRAFICAS'!AB825="","",(IF('CONSOLIDADO Y GRAFICAS'!AB825&lt;='CONSOLIDADO Y GRAFICAS'!AC825,"FALTA ENTREGA","PENDIENTE"))))</f>
        <v/>
      </c>
      <c r="Q825" s="57"/>
      <c r="R825" s="50"/>
    </row>
    <row r="826" spans="1:18" ht="30" customHeight="1">
      <c r="A826" s="16"/>
      <c r="B826" s="16"/>
      <c r="C826" s="16"/>
      <c r="D826" s="16"/>
      <c r="E826" s="16"/>
      <c r="F826" s="16"/>
      <c r="G826" s="16"/>
      <c r="H826" s="10"/>
      <c r="I826" s="10"/>
      <c r="J826" s="10"/>
      <c r="K826" s="11"/>
      <c r="L826" s="11"/>
      <c r="M826" s="10"/>
      <c r="N826" s="11"/>
      <c r="O826" s="11"/>
      <c r="P826" s="61" t="str">
        <f>IF(Q826="SI","ENTREGADO",IF('CONSOLIDADO Y GRAFICAS'!AB826="","",(IF('CONSOLIDADO Y GRAFICAS'!AB826&lt;='CONSOLIDADO Y GRAFICAS'!AC826,"FALTA ENTREGA","PENDIENTE"))))</f>
        <v/>
      </c>
      <c r="Q826" s="55"/>
      <c r="R826" s="48"/>
    </row>
    <row r="827" spans="1:18" ht="30" customHeight="1">
      <c r="A827" s="12"/>
      <c r="B827" s="12"/>
      <c r="C827" s="12"/>
      <c r="D827" s="12"/>
      <c r="E827" s="12"/>
      <c r="F827" s="12"/>
      <c r="G827" s="12"/>
      <c r="H827" s="14"/>
      <c r="I827" s="14"/>
      <c r="J827" s="14"/>
      <c r="K827" s="15"/>
      <c r="L827" s="15"/>
      <c r="M827" s="14"/>
      <c r="N827" s="15"/>
      <c r="O827" s="15"/>
      <c r="P827" s="61" t="str">
        <f>IF(Q827="SI","ENTREGADO",IF('CONSOLIDADO Y GRAFICAS'!AB827="","",(IF('CONSOLIDADO Y GRAFICAS'!AB827&lt;='CONSOLIDADO Y GRAFICAS'!AC827,"FALTA ENTREGA","PENDIENTE"))))</f>
        <v/>
      </c>
      <c r="Q827" s="57"/>
      <c r="R827" s="50"/>
    </row>
    <row r="828" spans="1:18" ht="30" customHeight="1">
      <c r="A828" s="16"/>
      <c r="B828" s="16"/>
      <c r="C828" s="16"/>
      <c r="D828" s="16"/>
      <c r="E828" s="16"/>
      <c r="F828" s="16"/>
      <c r="G828" s="16"/>
      <c r="H828" s="10"/>
      <c r="I828" s="10"/>
      <c r="J828" s="10"/>
      <c r="K828" s="11"/>
      <c r="L828" s="11"/>
      <c r="M828" s="10"/>
      <c r="N828" s="11"/>
      <c r="O828" s="11"/>
      <c r="P828" s="61" t="str">
        <f>IF(Q828="SI","ENTREGADO",IF('CONSOLIDADO Y GRAFICAS'!AB828="","",(IF('CONSOLIDADO Y GRAFICAS'!AB828&lt;='CONSOLIDADO Y GRAFICAS'!AC828,"FALTA ENTREGA","PENDIENTE"))))</f>
        <v/>
      </c>
      <c r="Q828" s="55"/>
      <c r="R828" s="48"/>
    </row>
    <row r="829" spans="1:18" ht="30" customHeight="1">
      <c r="A829" s="12"/>
      <c r="B829" s="12"/>
      <c r="C829" s="12"/>
      <c r="D829" s="12"/>
      <c r="E829" s="12"/>
      <c r="F829" s="12"/>
      <c r="G829" s="12"/>
      <c r="H829" s="14"/>
      <c r="I829" s="14"/>
      <c r="J829" s="14"/>
      <c r="K829" s="15"/>
      <c r="L829" s="15"/>
      <c r="M829" s="14"/>
      <c r="N829" s="15"/>
      <c r="O829" s="15"/>
      <c r="P829" s="61" t="str">
        <f>IF(Q829="SI","ENTREGADO",IF('CONSOLIDADO Y GRAFICAS'!AB829="","",(IF('CONSOLIDADO Y GRAFICAS'!AB829&lt;='CONSOLIDADO Y GRAFICAS'!AC829,"FALTA ENTREGA","PENDIENTE"))))</f>
        <v/>
      </c>
      <c r="Q829" s="57"/>
      <c r="R829" s="50"/>
    </row>
    <row r="830" spans="1:18" ht="30" customHeight="1">
      <c r="A830" s="16"/>
      <c r="B830" s="16"/>
      <c r="C830" s="16"/>
      <c r="D830" s="16"/>
      <c r="E830" s="16"/>
      <c r="F830" s="16"/>
      <c r="G830" s="16"/>
      <c r="H830" s="10"/>
      <c r="I830" s="10"/>
      <c r="J830" s="10"/>
      <c r="K830" s="11"/>
      <c r="L830" s="11"/>
      <c r="M830" s="10"/>
      <c r="N830" s="11"/>
      <c r="O830" s="11"/>
      <c r="P830" s="61" t="str">
        <f>IF(Q830="SI","ENTREGADO",IF('CONSOLIDADO Y GRAFICAS'!AB830="","",(IF('CONSOLIDADO Y GRAFICAS'!AB830&lt;='CONSOLIDADO Y GRAFICAS'!AC830,"FALTA ENTREGA","PENDIENTE"))))</f>
        <v/>
      </c>
      <c r="Q830" s="55"/>
      <c r="R830" s="48"/>
    </row>
    <row r="831" spans="1:18" ht="30" customHeight="1">
      <c r="A831" s="12"/>
      <c r="B831" s="12"/>
      <c r="C831" s="12"/>
      <c r="D831" s="12"/>
      <c r="E831" s="12"/>
      <c r="F831" s="12"/>
      <c r="G831" s="12"/>
      <c r="H831" s="14"/>
      <c r="I831" s="14"/>
      <c r="J831" s="14"/>
      <c r="K831" s="15"/>
      <c r="L831" s="15"/>
      <c r="M831" s="14"/>
      <c r="N831" s="15"/>
      <c r="O831" s="15"/>
      <c r="P831" s="61" t="str">
        <f>IF(Q831="SI","ENTREGADO",IF('CONSOLIDADO Y GRAFICAS'!AB831="","",(IF('CONSOLIDADO Y GRAFICAS'!AB831&lt;='CONSOLIDADO Y GRAFICAS'!AC831,"FALTA ENTREGA","PENDIENTE"))))</f>
        <v/>
      </c>
      <c r="Q831" s="57"/>
      <c r="R831" s="50"/>
    </row>
    <row r="832" spans="1:18" ht="30" customHeight="1">
      <c r="A832" s="16"/>
      <c r="B832" s="16"/>
      <c r="C832" s="16"/>
      <c r="D832" s="16"/>
      <c r="E832" s="16"/>
      <c r="F832" s="16"/>
      <c r="G832" s="16"/>
      <c r="H832" s="10"/>
      <c r="I832" s="10"/>
      <c r="J832" s="10"/>
      <c r="K832" s="11"/>
      <c r="L832" s="11"/>
      <c r="M832" s="10"/>
      <c r="N832" s="11"/>
      <c r="O832" s="11"/>
      <c r="P832" s="61" t="str">
        <f>IF(Q832="SI","ENTREGADO",IF('CONSOLIDADO Y GRAFICAS'!AB832="","",(IF('CONSOLIDADO Y GRAFICAS'!AB832&lt;='CONSOLIDADO Y GRAFICAS'!AC832,"FALTA ENTREGA","PENDIENTE"))))</f>
        <v/>
      </c>
      <c r="Q832" s="55"/>
      <c r="R832" s="48"/>
    </row>
    <row r="833" spans="1:18" ht="30" customHeight="1">
      <c r="A833" s="12"/>
      <c r="B833" s="12"/>
      <c r="C833" s="12"/>
      <c r="D833" s="12"/>
      <c r="E833" s="12"/>
      <c r="F833" s="12"/>
      <c r="G833" s="12"/>
      <c r="H833" s="14"/>
      <c r="I833" s="14"/>
      <c r="J833" s="14"/>
      <c r="K833" s="15"/>
      <c r="L833" s="15"/>
      <c r="M833" s="14"/>
      <c r="N833" s="15"/>
      <c r="O833" s="15"/>
      <c r="P833" s="61" t="str">
        <f>IF(Q833="SI","ENTREGADO",IF('CONSOLIDADO Y GRAFICAS'!AB833="","",(IF('CONSOLIDADO Y GRAFICAS'!AB833&lt;='CONSOLIDADO Y GRAFICAS'!AC833,"FALTA ENTREGA","PENDIENTE"))))</f>
        <v/>
      </c>
      <c r="Q833" s="57"/>
      <c r="R833" s="50"/>
    </row>
    <row r="834" spans="1:18" ht="30" customHeight="1">
      <c r="A834" s="16"/>
      <c r="B834" s="16"/>
      <c r="C834" s="16"/>
      <c r="D834" s="16"/>
      <c r="E834" s="16"/>
      <c r="F834" s="16"/>
      <c r="G834" s="16"/>
      <c r="H834" s="10"/>
      <c r="I834" s="10"/>
      <c r="J834" s="10"/>
      <c r="K834" s="11"/>
      <c r="L834" s="11"/>
      <c r="M834" s="10"/>
      <c r="N834" s="11"/>
      <c r="O834" s="11"/>
      <c r="P834" s="61" t="str">
        <f>IF(Q834="SI","ENTREGADO",IF('CONSOLIDADO Y GRAFICAS'!AB834="","",(IF('CONSOLIDADO Y GRAFICAS'!AB834&lt;='CONSOLIDADO Y GRAFICAS'!AC834,"FALTA ENTREGA","PENDIENTE"))))</f>
        <v/>
      </c>
      <c r="Q834" s="55"/>
      <c r="R834" s="48"/>
    </row>
    <row r="835" spans="1:18" ht="30" customHeight="1">
      <c r="A835" s="12"/>
      <c r="B835" s="12"/>
      <c r="C835" s="12"/>
      <c r="D835" s="12"/>
      <c r="E835" s="12"/>
      <c r="F835" s="12"/>
      <c r="G835" s="12"/>
      <c r="H835" s="14"/>
      <c r="I835" s="14"/>
      <c r="J835" s="14"/>
      <c r="K835" s="15"/>
      <c r="L835" s="15"/>
      <c r="M835" s="14"/>
      <c r="N835" s="15"/>
      <c r="O835" s="15"/>
      <c r="P835" s="61" t="str">
        <f>IF(Q835="SI","ENTREGADO",IF('CONSOLIDADO Y GRAFICAS'!AB835="","",(IF('CONSOLIDADO Y GRAFICAS'!AB835&lt;='CONSOLIDADO Y GRAFICAS'!AC835,"FALTA ENTREGA","PENDIENTE"))))</f>
        <v/>
      </c>
      <c r="Q835" s="57"/>
      <c r="R835" s="50"/>
    </row>
    <row r="836" spans="1:18" ht="30" customHeight="1">
      <c r="A836" s="16"/>
      <c r="B836" s="16"/>
      <c r="C836" s="16"/>
      <c r="D836" s="16"/>
      <c r="E836" s="16"/>
      <c r="F836" s="16"/>
      <c r="G836" s="16"/>
      <c r="H836" s="10"/>
      <c r="I836" s="10"/>
      <c r="J836" s="10"/>
      <c r="K836" s="11"/>
      <c r="L836" s="11"/>
      <c r="M836" s="10"/>
      <c r="N836" s="11"/>
      <c r="O836" s="11"/>
      <c r="P836" s="61" t="str">
        <f>IF(Q836="SI","ENTREGADO",IF('CONSOLIDADO Y GRAFICAS'!AB836="","",(IF('CONSOLIDADO Y GRAFICAS'!AB836&lt;='CONSOLIDADO Y GRAFICAS'!AC836,"FALTA ENTREGA","PENDIENTE"))))</f>
        <v/>
      </c>
      <c r="Q836" s="55"/>
      <c r="R836" s="48"/>
    </row>
    <row r="837" spans="1:18" ht="30" customHeight="1">
      <c r="A837" s="12"/>
      <c r="B837" s="12"/>
      <c r="C837" s="12"/>
      <c r="D837" s="12"/>
      <c r="E837" s="12"/>
      <c r="F837" s="12"/>
      <c r="G837" s="12"/>
      <c r="H837" s="14"/>
      <c r="I837" s="14"/>
      <c r="J837" s="14"/>
      <c r="K837" s="15"/>
      <c r="L837" s="15"/>
      <c r="M837" s="14"/>
      <c r="N837" s="15"/>
      <c r="O837" s="15"/>
      <c r="P837" s="61" t="str">
        <f>IF(Q837="SI","ENTREGADO",IF('CONSOLIDADO Y GRAFICAS'!AB837="","",(IF('CONSOLIDADO Y GRAFICAS'!AB837&lt;='CONSOLIDADO Y GRAFICAS'!AC837,"FALTA ENTREGA","PENDIENTE"))))</f>
        <v/>
      </c>
      <c r="Q837" s="57"/>
      <c r="R837" s="50"/>
    </row>
    <row r="838" spans="1:18" ht="30" customHeight="1">
      <c r="A838" s="16"/>
      <c r="B838" s="16"/>
      <c r="C838" s="16"/>
      <c r="D838" s="16"/>
      <c r="E838" s="16"/>
      <c r="F838" s="16"/>
      <c r="G838" s="16"/>
      <c r="H838" s="10"/>
      <c r="I838" s="10"/>
      <c r="J838" s="10"/>
      <c r="K838" s="11"/>
      <c r="L838" s="11"/>
      <c r="M838" s="10"/>
      <c r="N838" s="11"/>
      <c r="O838" s="11"/>
      <c r="P838" s="61" t="str">
        <f>IF(Q838="SI","ENTREGADO",IF('CONSOLIDADO Y GRAFICAS'!AB838="","",(IF('CONSOLIDADO Y GRAFICAS'!AB838&lt;='CONSOLIDADO Y GRAFICAS'!AC838,"FALTA ENTREGA","PENDIENTE"))))</f>
        <v/>
      </c>
      <c r="Q838" s="55"/>
      <c r="R838" s="48"/>
    </row>
    <row r="839" spans="1:18" ht="30" customHeight="1">
      <c r="A839" s="12"/>
      <c r="B839" s="12"/>
      <c r="C839" s="12"/>
      <c r="D839" s="12"/>
      <c r="E839" s="12"/>
      <c r="F839" s="12"/>
      <c r="G839" s="12"/>
      <c r="H839" s="14"/>
      <c r="I839" s="14"/>
      <c r="J839" s="14"/>
      <c r="K839" s="15"/>
      <c r="L839" s="15"/>
      <c r="M839" s="14"/>
      <c r="N839" s="15"/>
      <c r="O839" s="15"/>
      <c r="P839" s="61" t="str">
        <f>IF(Q839="SI","ENTREGADO",IF('CONSOLIDADO Y GRAFICAS'!AB839="","",(IF('CONSOLIDADO Y GRAFICAS'!AB839&lt;='CONSOLIDADO Y GRAFICAS'!AC839,"FALTA ENTREGA","PENDIENTE"))))</f>
        <v/>
      </c>
      <c r="Q839" s="57"/>
      <c r="R839" s="50"/>
    </row>
    <row r="840" spans="1:18" ht="30" customHeight="1">
      <c r="A840" s="16"/>
      <c r="B840" s="16"/>
      <c r="C840" s="16"/>
      <c r="D840" s="16"/>
      <c r="E840" s="16"/>
      <c r="F840" s="16"/>
      <c r="G840" s="16"/>
      <c r="H840" s="10"/>
      <c r="I840" s="10"/>
      <c r="J840" s="10"/>
      <c r="K840" s="11"/>
      <c r="L840" s="11"/>
      <c r="M840" s="10"/>
      <c r="N840" s="11"/>
      <c r="O840" s="11"/>
      <c r="P840" s="61" t="str">
        <f>IF(Q840="SI","ENTREGADO",IF('CONSOLIDADO Y GRAFICAS'!AB840="","",(IF('CONSOLIDADO Y GRAFICAS'!AB840&lt;='CONSOLIDADO Y GRAFICAS'!AC840,"FALTA ENTREGA","PENDIENTE"))))</f>
        <v/>
      </c>
      <c r="Q840" s="55"/>
      <c r="R840" s="48"/>
    </row>
    <row r="841" spans="1:18" ht="30" customHeight="1">
      <c r="A841" s="12"/>
      <c r="B841" s="12"/>
      <c r="C841" s="12"/>
      <c r="D841" s="12"/>
      <c r="E841" s="12"/>
      <c r="F841" s="12"/>
      <c r="G841" s="12"/>
      <c r="H841" s="14"/>
      <c r="I841" s="14"/>
      <c r="J841" s="14"/>
      <c r="K841" s="15"/>
      <c r="L841" s="15"/>
      <c r="M841" s="14"/>
      <c r="N841" s="15"/>
      <c r="O841" s="15"/>
      <c r="P841" s="61" t="str">
        <f>IF(Q841="SI","ENTREGADO",IF('CONSOLIDADO Y GRAFICAS'!AB841="","",(IF('CONSOLIDADO Y GRAFICAS'!AB841&lt;='CONSOLIDADO Y GRAFICAS'!AC841,"FALTA ENTREGA","PENDIENTE"))))</f>
        <v/>
      </c>
      <c r="Q841" s="57"/>
      <c r="R841" s="50"/>
    </row>
    <row r="842" spans="1:18" ht="30" customHeight="1">
      <c r="A842" s="16"/>
      <c r="B842" s="16"/>
      <c r="C842" s="16"/>
      <c r="D842" s="16"/>
      <c r="E842" s="16"/>
      <c r="F842" s="16"/>
      <c r="G842" s="16"/>
      <c r="H842" s="10"/>
      <c r="I842" s="10"/>
      <c r="J842" s="10"/>
      <c r="K842" s="11"/>
      <c r="L842" s="11"/>
      <c r="M842" s="10"/>
      <c r="N842" s="11"/>
      <c r="O842" s="11"/>
      <c r="P842" s="61" t="str">
        <f>IF(Q842="SI","ENTREGADO",IF('CONSOLIDADO Y GRAFICAS'!AB842="","",(IF('CONSOLIDADO Y GRAFICAS'!AB842&lt;='CONSOLIDADO Y GRAFICAS'!AC842,"FALTA ENTREGA","PENDIENTE"))))</f>
        <v/>
      </c>
      <c r="Q842" s="55"/>
      <c r="R842" s="48"/>
    </row>
    <row r="843" spans="1:18" ht="30" customHeight="1">
      <c r="A843" s="12"/>
      <c r="B843" s="12"/>
      <c r="C843" s="12"/>
      <c r="D843" s="12"/>
      <c r="E843" s="12"/>
      <c r="F843" s="12"/>
      <c r="G843" s="12"/>
      <c r="H843" s="14"/>
      <c r="I843" s="14"/>
      <c r="J843" s="14"/>
      <c r="K843" s="15"/>
      <c r="L843" s="15"/>
      <c r="M843" s="14"/>
      <c r="N843" s="15"/>
      <c r="O843" s="15"/>
      <c r="P843" s="61" t="str">
        <f>IF(Q843="SI","ENTREGADO",IF('CONSOLIDADO Y GRAFICAS'!AB843="","",(IF('CONSOLIDADO Y GRAFICAS'!AB843&lt;='CONSOLIDADO Y GRAFICAS'!AC843,"FALTA ENTREGA","PENDIENTE"))))</f>
        <v/>
      </c>
      <c r="Q843" s="57"/>
      <c r="R843" s="50"/>
    </row>
    <row r="844" spans="1:18" ht="30" customHeight="1">
      <c r="A844" s="16"/>
      <c r="B844" s="16"/>
      <c r="C844" s="16"/>
      <c r="D844" s="16"/>
      <c r="E844" s="16"/>
      <c r="F844" s="16"/>
      <c r="G844" s="16"/>
      <c r="H844" s="10"/>
      <c r="I844" s="10"/>
      <c r="J844" s="10"/>
      <c r="K844" s="11"/>
      <c r="L844" s="11"/>
      <c r="M844" s="10"/>
      <c r="N844" s="11"/>
      <c r="O844" s="11"/>
      <c r="P844" s="61" t="str">
        <f>IF(Q844="SI","ENTREGADO",IF('CONSOLIDADO Y GRAFICAS'!AB844="","",(IF('CONSOLIDADO Y GRAFICAS'!AB844&lt;='CONSOLIDADO Y GRAFICAS'!AC844,"FALTA ENTREGA","PENDIENTE"))))</f>
        <v/>
      </c>
      <c r="Q844" s="55"/>
      <c r="R844" s="48"/>
    </row>
    <row r="845" spans="1:18" ht="30" customHeight="1">
      <c r="A845" s="12"/>
      <c r="B845" s="12"/>
      <c r="C845" s="12"/>
      <c r="D845" s="12"/>
      <c r="E845" s="12"/>
      <c r="F845" s="12"/>
      <c r="G845" s="12"/>
      <c r="H845" s="14"/>
      <c r="I845" s="14"/>
      <c r="J845" s="14"/>
      <c r="K845" s="15"/>
      <c r="L845" s="15"/>
      <c r="M845" s="14"/>
      <c r="N845" s="15"/>
      <c r="O845" s="15"/>
      <c r="P845" s="61" t="str">
        <f>IF(Q845="SI","ENTREGADO",IF('CONSOLIDADO Y GRAFICAS'!AB845="","",(IF('CONSOLIDADO Y GRAFICAS'!AB845&lt;='CONSOLIDADO Y GRAFICAS'!AC845,"FALTA ENTREGA","PENDIENTE"))))</f>
        <v/>
      </c>
      <c r="Q845" s="57"/>
      <c r="R845" s="50"/>
    </row>
    <row r="846" spans="1:18" ht="30" customHeight="1">
      <c r="A846" s="16"/>
      <c r="B846" s="16"/>
      <c r="C846" s="16"/>
      <c r="D846" s="16"/>
      <c r="E846" s="16"/>
      <c r="F846" s="16"/>
      <c r="G846" s="16"/>
      <c r="H846" s="10"/>
      <c r="I846" s="10"/>
      <c r="J846" s="10"/>
      <c r="K846" s="11"/>
      <c r="L846" s="11"/>
      <c r="M846" s="10"/>
      <c r="N846" s="11"/>
      <c r="O846" s="11"/>
      <c r="P846" s="61" t="str">
        <f>IF(Q846="SI","ENTREGADO",IF('CONSOLIDADO Y GRAFICAS'!AB846="","",(IF('CONSOLIDADO Y GRAFICAS'!AB846&lt;='CONSOLIDADO Y GRAFICAS'!AC846,"FALTA ENTREGA","PENDIENTE"))))</f>
        <v/>
      </c>
      <c r="Q846" s="55"/>
      <c r="R846" s="48"/>
    </row>
    <row r="847" spans="1:18" ht="30" customHeight="1">
      <c r="A847" s="12"/>
      <c r="B847" s="12"/>
      <c r="C847" s="12"/>
      <c r="D847" s="12"/>
      <c r="E847" s="12"/>
      <c r="F847" s="12"/>
      <c r="G847" s="12"/>
      <c r="H847" s="14"/>
      <c r="I847" s="14"/>
      <c r="J847" s="14"/>
      <c r="K847" s="15"/>
      <c r="L847" s="15"/>
      <c r="M847" s="14"/>
      <c r="N847" s="15"/>
      <c r="O847" s="15"/>
      <c r="P847" s="61" t="str">
        <f>IF(Q847="SI","ENTREGADO",IF('CONSOLIDADO Y GRAFICAS'!AB847="","",(IF('CONSOLIDADO Y GRAFICAS'!AB847&lt;='CONSOLIDADO Y GRAFICAS'!AC847,"FALTA ENTREGA","PENDIENTE"))))</f>
        <v/>
      </c>
      <c r="Q847" s="57"/>
      <c r="R847" s="50"/>
    </row>
    <row r="848" spans="1:18" ht="30" customHeight="1">
      <c r="A848" s="16"/>
      <c r="B848" s="16"/>
      <c r="C848" s="16"/>
      <c r="D848" s="16"/>
      <c r="E848" s="16"/>
      <c r="F848" s="16"/>
      <c r="G848" s="16"/>
      <c r="H848" s="10"/>
      <c r="I848" s="10"/>
      <c r="J848" s="10"/>
      <c r="K848" s="11"/>
      <c r="L848" s="11"/>
      <c r="M848" s="10"/>
      <c r="N848" s="11"/>
      <c r="O848" s="11"/>
      <c r="P848" s="61" t="str">
        <f>IF(Q848="SI","ENTREGADO",IF('CONSOLIDADO Y GRAFICAS'!AB848="","",(IF('CONSOLIDADO Y GRAFICAS'!AB848&lt;='CONSOLIDADO Y GRAFICAS'!AC848,"FALTA ENTREGA","PENDIENTE"))))</f>
        <v/>
      </c>
      <c r="Q848" s="55"/>
      <c r="R848" s="48"/>
    </row>
    <row r="849" spans="1:18" ht="30" customHeight="1">
      <c r="A849" s="12"/>
      <c r="B849" s="12"/>
      <c r="C849" s="12"/>
      <c r="D849" s="12"/>
      <c r="E849" s="12"/>
      <c r="F849" s="12"/>
      <c r="G849" s="12"/>
      <c r="H849" s="14"/>
      <c r="I849" s="14"/>
      <c r="J849" s="14"/>
      <c r="K849" s="15"/>
      <c r="L849" s="15"/>
      <c r="M849" s="14"/>
      <c r="N849" s="15"/>
      <c r="O849" s="15"/>
      <c r="P849" s="61" t="str">
        <f>IF(Q849="SI","ENTREGADO",IF('CONSOLIDADO Y GRAFICAS'!AB849="","",(IF('CONSOLIDADO Y GRAFICAS'!AB849&lt;='CONSOLIDADO Y GRAFICAS'!AC849,"FALTA ENTREGA","PENDIENTE"))))</f>
        <v/>
      </c>
      <c r="Q849" s="57"/>
      <c r="R849" s="50"/>
    </row>
    <row r="850" spans="1:18" ht="30" customHeight="1">
      <c r="A850" s="16"/>
      <c r="B850" s="16"/>
      <c r="C850" s="16"/>
      <c r="D850" s="16"/>
      <c r="E850" s="16"/>
      <c r="F850" s="16"/>
      <c r="G850" s="16"/>
      <c r="H850" s="10"/>
      <c r="I850" s="10"/>
      <c r="J850" s="10"/>
      <c r="K850" s="11"/>
      <c r="L850" s="11"/>
      <c r="M850" s="10"/>
      <c r="N850" s="11"/>
      <c r="O850" s="11"/>
      <c r="P850" s="61" t="str">
        <f>IF(Q850="SI","ENTREGADO",IF('CONSOLIDADO Y GRAFICAS'!AB850="","",(IF('CONSOLIDADO Y GRAFICAS'!AB850&lt;='CONSOLIDADO Y GRAFICAS'!AC850,"FALTA ENTREGA","PENDIENTE"))))</f>
        <v/>
      </c>
      <c r="Q850" s="55"/>
      <c r="R850" s="48"/>
    </row>
    <row r="851" spans="1:18" ht="30" customHeight="1">
      <c r="A851" s="12"/>
      <c r="B851" s="12"/>
      <c r="C851" s="12"/>
      <c r="D851" s="12"/>
      <c r="E851" s="12"/>
      <c r="F851" s="12"/>
      <c r="G851" s="12"/>
      <c r="H851" s="14"/>
      <c r="I851" s="14"/>
      <c r="J851" s="14"/>
      <c r="K851" s="15"/>
      <c r="L851" s="15"/>
      <c r="M851" s="14"/>
      <c r="N851" s="15"/>
      <c r="O851" s="15"/>
      <c r="P851" s="61" t="str">
        <f>IF(Q851="SI","ENTREGADO",IF('CONSOLIDADO Y GRAFICAS'!AB851="","",(IF('CONSOLIDADO Y GRAFICAS'!AB851&lt;='CONSOLIDADO Y GRAFICAS'!AC851,"FALTA ENTREGA","PENDIENTE"))))</f>
        <v/>
      </c>
      <c r="Q851" s="57"/>
      <c r="R851" s="50"/>
    </row>
    <row r="852" spans="1:18" ht="30" customHeight="1">
      <c r="A852" s="16"/>
      <c r="B852" s="16"/>
      <c r="C852" s="16"/>
      <c r="D852" s="16"/>
      <c r="E852" s="16"/>
      <c r="F852" s="16"/>
      <c r="G852" s="16"/>
      <c r="H852" s="10"/>
      <c r="I852" s="10"/>
      <c r="J852" s="10"/>
      <c r="K852" s="11"/>
      <c r="L852" s="11"/>
      <c r="M852" s="10"/>
      <c r="N852" s="11"/>
      <c r="O852" s="11"/>
      <c r="P852" s="61" t="str">
        <f>IF(Q852="SI","ENTREGADO",IF('CONSOLIDADO Y GRAFICAS'!AB852="","",(IF('CONSOLIDADO Y GRAFICAS'!AB852&lt;='CONSOLIDADO Y GRAFICAS'!AC852,"FALTA ENTREGA","PENDIENTE"))))</f>
        <v/>
      </c>
      <c r="Q852" s="55"/>
      <c r="R852" s="48"/>
    </row>
    <row r="853" spans="1:18" ht="30" customHeight="1">
      <c r="A853" s="12"/>
      <c r="B853" s="12"/>
      <c r="C853" s="12"/>
      <c r="D853" s="12"/>
      <c r="E853" s="12"/>
      <c r="F853" s="12"/>
      <c r="G853" s="12"/>
      <c r="H853" s="14"/>
      <c r="I853" s="14"/>
      <c r="J853" s="14"/>
      <c r="K853" s="15"/>
      <c r="L853" s="15"/>
      <c r="M853" s="14"/>
      <c r="N853" s="15"/>
      <c r="O853" s="15"/>
      <c r="P853" s="61" t="str">
        <f>IF(Q853="SI","ENTREGADO",IF('CONSOLIDADO Y GRAFICAS'!AB853="","",(IF('CONSOLIDADO Y GRAFICAS'!AB853&lt;='CONSOLIDADO Y GRAFICAS'!AC853,"FALTA ENTREGA","PENDIENTE"))))</f>
        <v/>
      </c>
      <c r="Q853" s="57"/>
      <c r="R853" s="50"/>
    </row>
    <row r="854" spans="1:18" ht="30" customHeight="1">
      <c r="A854" s="16"/>
      <c r="B854" s="16"/>
      <c r="C854" s="16"/>
      <c r="D854" s="16"/>
      <c r="E854" s="16"/>
      <c r="F854" s="16"/>
      <c r="G854" s="16"/>
      <c r="H854" s="10"/>
      <c r="I854" s="10"/>
      <c r="J854" s="10"/>
      <c r="K854" s="11"/>
      <c r="L854" s="11"/>
      <c r="M854" s="10"/>
      <c r="N854" s="11"/>
      <c r="O854" s="11"/>
      <c r="P854" s="61" t="str">
        <f>IF(Q854="SI","ENTREGADO",IF('CONSOLIDADO Y GRAFICAS'!AB854="","",(IF('CONSOLIDADO Y GRAFICAS'!AB854&lt;='CONSOLIDADO Y GRAFICAS'!AC854,"FALTA ENTREGA","PENDIENTE"))))</f>
        <v/>
      </c>
      <c r="Q854" s="55"/>
      <c r="R854" s="48"/>
    </row>
    <row r="855" spans="1:18" ht="30" customHeight="1">
      <c r="A855" s="12"/>
      <c r="B855" s="12"/>
      <c r="C855" s="12"/>
      <c r="D855" s="12"/>
      <c r="E855" s="12"/>
      <c r="F855" s="12"/>
      <c r="G855" s="12"/>
      <c r="H855" s="14"/>
      <c r="I855" s="14"/>
      <c r="J855" s="14"/>
      <c r="K855" s="15"/>
      <c r="L855" s="15"/>
      <c r="M855" s="14"/>
      <c r="N855" s="15"/>
      <c r="O855" s="15"/>
      <c r="P855" s="61" t="str">
        <f>IF(Q855="SI","ENTREGADO",IF('CONSOLIDADO Y GRAFICAS'!AB855="","",(IF('CONSOLIDADO Y GRAFICAS'!AB855&lt;='CONSOLIDADO Y GRAFICAS'!AC855,"FALTA ENTREGA","PENDIENTE"))))</f>
        <v/>
      </c>
      <c r="Q855" s="57"/>
      <c r="R855" s="50"/>
    </row>
    <row r="856" spans="1:18" ht="30" customHeight="1">
      <c r="A856" s="16"/>
      <c r="B856" s="16"/>
      <c r="C856" s="16"/>
      <c r="D856" s="16"/>
      <c r="E856" s="16"/>
      <c r="F856" s="16"/>
      <c r="G856" s="16"/>
      <c r="H856" s="10"/>
      <c r="I856" s="10"/>
      <c r="J856" s="10"/>
      <c r="K856" s="11"/>
      <c r="L856" s="11"/>
      <c r="M856" s="10"/>
      <c r="N856" s="11"/>
      <c r="O856" s="11"/>
      <c r="P856" s="61" t="str">
        <f>IF(Q856="SI","ENTREGADO",IF('CONSOLIDADO Y GRAFICAS'!AB856="","",(IF('CONSOLIDADO Y GRAFICAS'!AB856&lt;='CONSOLIDADO Y GRAFICAS'!AC856,"FALTA ENTREGA","PENDIENTE"))))</f>
        <v/>
      </c>
      <c r="Q856" s="55"/>
      <c r="R856" s="48"/>
    </row>
    <row r="857" spans="1:18" ht="30" customHeight="1">
      <c r="A857" s="12"/>
      <c r="B857" s="12"/>
      <c r="C857" s="12"/>
      <c r="D857" s="12"/>
      <c r="E857" s="12"/>
      <c r="F857" s="12"/>
      <c r="G857" s="12"/>
      <c r="H857" s="14"/>
      <c r="I857" s="14"/>
      <c r="J857" s="14"/>
      <c r="K857" s="15"/>
      <c r="L857" s="15"/>
      <c r="M857" s="14"/>
      <c r="N857" s="15"/>
      <c r="O857" s="15"/>
      <c r="P857" s="61" t="str">
        <f>IF(Q857="SI","ENTREGADO",IF('CONSOLIDADO Y GRAFICAS'!AB857="","",(IF('CONSOLIDADO Y GRAFICAS'!AB857&lt;='CONSOLIDADO Y GRAFICAS'!AC857,"FALTA ENTREGA","PENDIENTE"))))</f>
        <v/>
      </c>
      <c r="Q857" s="57"/>
      <c r="R857" s="50"/>
    </row>
    <row r="858" spans="1:18" ht="30" customHeight="1">
      <c r="A858" s="16"/>
      <c r="B858" s="16"/>
      <c r="C858" s="16"/>
      <c r="D858" s="16"/>
      <c r="E858" s="16"/>
      <c r="F858" s="16"/>
      <c r="G858" s="16"/>
      <c r="H858" s="10"/>
      <c r="I858" s="10"/>
      <c r="J858" s="10"/>
      <c r="K858" s="11"/>
      <c r="L858" s="11"/>
      <c r="M858" s="10"/>
      <c r="N858" s="11"/>
      <c r="O858" s="11"/>
      <c r="P858" s="61" t="str">
        <f>IF(Q858="SI","ENTREGADO",IF('CONSOLIDADO Y GRAFICAS'!AB858="","",(IF('CONSOLIDADO Y GRAFICAS'!AB858&lt;='CONSOLIDADO Y GRAFICAS'!AC858,"FALTA ENTREGA","PENDIENTE"))))</f>
        <v/>
      </c>
      <c r="Q858" s="55"/>
      <c r="R858" s="48"/>
    </row>
    <row r="859" spans="1:18" ht="30" customHeight="1">
      <c r="A859" s="12"/>
      <c r="B859" s="12"/>
      <c r="C859" s="12"/>
      <c r="D859" s="12"/>
      <c r="E859" s="12"/>
      <c r="F859" s="12"/>
      <c r="G859" s="12"/>
      <c r="H859" s="14"/>
      <c r="I859" s="14"/>
      <c r="J859" s="14"/>
      <c r="K859" s="15"/>
      <c r="L859" s="15"/>
      <c r="M859" s="14"/>
      <c r="N859" s="15"/>
      <c r="O859" s="15"/>
      <c r="P859" s="61" t="str">
        <f>IF(Q859="SI","ENTREGADO",IF('CONSOLIDADO Y GRAFICAS'!AB859="","",(IF('CONSOLIDADO Y GRAFICAS'!AB859&lt;='CONSOLIDADO Y GRAFICAS'!AC859,"FALTA ENTREGA","PENDIENTE"))))</f>
        <v/>
      </c>
      <c r="Q859" s="57"/>
      <c r="R859" s="50"/>
    </row>
    <row r="860" spans="1:18" ht="30" customHeight="1">
      <c r="A860" s="16"/>
      <c r="B860" s="16"/>
      <c r="C860" s="16"/>
      <c r="D860" s="16"/>
      <c r="E860" s="16"/>
      <c r="F860" s="16"/>
      <c r="G860" s="16"/>
      <c r="H860" s="10"/>
      <c r="I860" s="10"/>
      <c r="J860" s="10"/>
      <c r="K860" s="11"/>
      <c r="L860" s="11"/>
      <c r="M860" s="10"/>
      <c r="N860" s="11"/>
      <c r="O860" s="11"/>
      <c r="P860" s="61" t="str">
        <f>IF(Q860="SI","ENTREGADO",IF('CONSOLIDADO Y GRAFICAS'!AB860="","",(IF('CONSOLIDADO Y GRAFICAS'!AB860&lt;='CONSOLIDADO Y GRAFICAS'!AC860,"FALTA ENTREGA","PENDIENTE"))))</f>
        <v/>
      </c>
      <c r="Q860" s="55"/>
      <c r="R860" s="48"/>
    </row>
    <row r="861" spans="1:18" ht="30" customHeight="1">
      <c r="A861" s="12"/>
      <c r="B861" s="12"/>
      <c r="C861" s="12"/>
      <c r="D861" s="12"/>
      <c r="E861" s="12"/>
      <c r="F861" s="12"/>
      <c r="G861" s="12"/>
      <c r="H861" s="14"/>
      <c r="I861" s="14"/>
      <c r="J861" s="14"/>
      <c r="K861" s="15"/>
      <c r="L861" s="15"/>
      <c r="M861" s="14"/>
      <c r="N861" s="15"/>
      <c r="O861" s="15"/>
      <c r="P861" s="61" t="str">
        <f>IF(Q861="SI","ENTREGADO",IF('CONSOLIDADO Y GRAFICAS'!AB861="","",(IF('CONSOLIDADO Y GRAFICAS'!AB861&lt;='CONSOLIDADO Y GRAFICAS'!AC861,"FALTA ENTREGA","PENDIENTE"))))</f>
        <v/>
      </c>
      <c r="Q861" s="57"/>
      <c r="R861" s="50"/>
    </row>
    <row r="862" spans="1:18" ht="30" customHeight="1">
      <c r="A862" s="16"/>
      <c r="B862" s="16"/>
      <c r="C862" s="16"/>
      <c r="D862" s="16"/>
      <c r="E862" s="16"/>
      <c r="F862" s="16"/>
      <c r="G862" s="16"/>
      <c r="H862" s="10"/>
      <c r="I862" s="10"/>
      <c r="J862" s="10"/>
      <c r="K862" s="11"/>
      <c r="L862" s="11"/>
      <c r="M862" s="10"/>
      <c r="N862" s="11"/>
      <c r="O862" s="11"/>
      <c r="P862" s="61" t="str">
        <f>IF(Q862="SI","ENTREGADO",IF('CONSOLIDADO Y GRAFICAS'!AB862="","",(IF('CONSOLIDADO Y GRAFICAS'!AB862&lt;='CONSOLIDADO Y GRAFICAS'!AC862,"FALTA ENTREGA","PENDIENTE"))))</f>
        <v/>
      </c>
      <c r="Q862" s="55"/>
      <c r="R862" s="48"/>
    </row>
    <row r="863" spans="1:18" ht="30" customHeight="1">
      <c r="A863" s="12"/>
      <c r="B863" s="12"/>
      <c r="C863" s="12"/>
      <c r="D863" s="12"/>
      <c r="E863" s="12"/>
      <c r="F863" s="12"/>
      <c r="G863" s="12"/>
      <c r="H863" s="14"/>
      <c r="I863" s="14"/>
      <c r="J863" s="14"/>
      <c r="K863" s="15"/>
      <c r="L863" s="15"/>
      <c r="M863" s="14"/>
      <c r="N863" s="15"/>
      <c r="O863" s="15"/>
      <c r="P863" s="61" t="str">
        <f>IF(Q863="SI","ENTREGADO",IF('CONSOLIDADO Y GRAFICAS'!AB863="","",(IF('CONSOLIDADO Y GRAFICAS'!AB863&lt;='CONSOLIDADO Y GRAFICAS'!AC863,"FALTA ENTREGA","PENDIENTE"))))</f>
        <v/>
      </c>
      <c r="Q863" s="57"/>
      <c r="R863" s="50"/>
    </row>
    <row r="864" spans="1:18" ht="30" customHeight="1">
      <c r="A864" s="16"/>
      <c r="B864" s="16"/>
      <c r="C864" s="16"/>
      <c r="D864" s="16"/>
      <c r="E864" s="16"/>
      <c r="F864" s="16"/>
      <c r="G864" s="16"/>
      <c r="H864" s="10"/>
      <c r="I864" s="10"/>
      <c r="J864" s="10"/>
      <c r="K864" s="11"/>
      <c r="L864" s="11"/>
      <c r="M864" s="10"/>
      <c r="N864" s="11"/>
      <c r="O864" s="11"/>
      <c r="P864" s="61" t="str">
        <f>IF(Q864="SI","ENTREGADO",IF('CONSOLIDADO Y GRAFICAS'!AB864="","",(IF('CONSOLIDADO Y GRAFICAS'!AB864&lt;='CONSOLIDADO Y GRAFICAS'!AC864,"FALTA ENTREGA","PENDIENTE"))))</f>
        <v/>
      </c>
      <c r="Q864" s="55"/>
      <c r="R864" s="48"/>
    </row>
    <row r="865" spans="1:18" ht="30" customHeight="1">
      <c r="A865" s="12"/>
      <c r="B865" s="12"/>
      <c r="C865" s="12"/>
      <c r="D865" s="12"/>
      <c r="E865" s="12"/>
      <c r="F865" s="12"/>
      <c r="G865" s="12"/>
      <c r="H865" s="14"/>
      <c r="I865" s="14"/>
      <c r="J865" s="14"/>
      <c r="K865" s="15"/>
      <c r="L865" s="15"/>
      <c r="M865" s="14"/>
      <c r="N865" s="15"/>
      <c r="O865" s="15"/>
      <c r="P865" s="61" t="str">
        <f>IF(Q865="SI","ENTREGADO",IF('CONSOLIDADO Y GRAFICAS'!AB865="","",(IF('CONSOLIDADO Y GRAFICAS'!AB865&lt;='CONSOLIDADO Y GRAFICAS'!AC865,"FALTA ENTREGA","PENDIENTE"))))</f>
        <v/>
      </c>
      <c r="Q865" s="57"/>
      <c r="R865" s="50"/>
    </row>
    <row r="866" spans="1:18" ht="30" customHeight="1">
      <c r="A866" s="16"/>
      <c r="B866" s="16"/>
      <c r="C866" s="16"/>
      <c r="D866" s="16"/>
      <c r="E866" s="16"/>
      <c r="F866" s="16"/>
      <c r="G866" s="16"/>
      <c r="H866" s="10"/>
      <c r="I866" s="10"/>
      <c r="J866" s="10"/>
      <c r="K866" s="11"/>
      <c r="L866" s="11"/>
      <c r="M866" s="10"/>
      <c r="N866" s="11"/>
      <c r="O866" s="11"/>
      <c r="P866" s="61" t="str">
        <f>IF(Q866="SI","ENTREGADO",IF('CONSOLIDADO Y GRAFICAS'!AB866="","",(IF('CONSOLIDADO Y GRAFICAS'!AB866&lt;='CONSOLIDADO Y GRAFICAS'!AC866,"FALTA ENTREGA","PENDIENTE"))))</f>
        <v/>
      </c>
      <c r="Q866" s="55"/>
      <c r="R866" s="48"/>
    </row>
    <row r="867" spans="1:18" ht="30" customHeight="1">
      <c r="A867" s="12"/>
      <c r="B867" s="12"/>
      <c r="C867" s="12"/>
      <c r="D867" s="12"/>
      <c r="E867" s="12"/>
      <c r="F867" s="12"/>
      <c r="G867" s="12"/>
      <c r="H867" s="14"/>
      <c r="I867" s="14"/>
      <c r="J867" s="14"/>
      <c r="K867" s="15"/>
      <c r="L867" s="15"/>
      <c r="M867" s="14"/>
      <c r="N867" s="15"/>
      <c r="O867" s="15"/>
      <c r="P867" s="61" t="str">
        <f>IF(Q867="SI","ENTREGADO",IF('CONSOLIDADO Y GRAFICAS'!AB867="","",(IF('CONSOLIDADO Y GRAFICAS'!AB867&lt;='CONSOLIDADO Y GRAFICAS'!AC867,"FALTA ENTREGA","PENDIENTE"))))</f>
        <v/>
      </c>
      <c r="Q867" s="57"/>
      <c r="R867" s="50"/>
    </row>
    <row r="868" spans="1:18" ht="30" customHeight="1">
      <c r="A868" s="16"/>
      <c r="B868" s="16"/>
      <c r="C868" s="16"/>
      <c r="D868" s="16"/>
      <c r="E868" s="16"/>
      <c r="F868" s="16"/>
      <c r="G868" s="16"/>
      <c r="H868" s="10"/>
      <c r="I868" s="10"/>
      <c r="J868" s="10"/>
      <c r="K868" s="11"/>
      <c r="L868" s="11"/>
      <c r="M868" s="10"/>
      <c r="N868" s="11"/>
      <c r="O868" s="11"/>
      <c r="P868" s="61" t="str">
        <f>IF(Q868="SI","ENTREGADO",IF('CONSOLIDADO Y GRAFICAS'!AB868="","",(IF('CONSOLIDADO Y GRAFICAS'!AB868&lt;='CONSOLIDADO Y GRAFICAS'!AC868,"FALTA ENTREGA","PENDIENTE"))))</f>
        <v/>
      </c>
      <c r="Q868" s="55"/>
      <c r="R868" s="48"/>
    </row>
    <row r="869" spans="1:18" ht="30" customHeight="1">
      <c r="A869" s="12"/>
      <c r="B869" s="12"/>
      <c r="C869" s="12"/>
      <c r="D869" s="12"/>
      <c r="E869" s="12"/>
      <c r="F869" s="12"/>
      <c r="G869" s="12"/>
      <c r="H869" s="14"/>
      <c r="I869" s="14"/>
      <c r="J869" s="14"/>
      <c r="K869" s="15"/>
      <c r="L869" s="15"/>
      <c r="M869" s="14"/>
      <c r="N869" s="15"/>
      <c r="O869" s="15"/>
      <c r="P869" s="61" t="str">
        <f>IF(Q869="SI","ENTREGADO",IF('CONSOLIDADO Y GRAFICAS'!AB869="","",(IF('CONSOLIDADO Y GRAFICAS'!AB869&lt;='CONSOLIDADO Y GRAFICAS'!AC869,"FALTA ENTREGA","PENDIENTE"))))</f>
        <v/>
      </c>
      <c r="Q869" s="57"/>
      <c r="R869" s="50"/>
    </row>
    <row r="870" spans="1:18" ht="30" customHeight="1">
      <c r="A870" s="16"/>
      <c r="B870" s="16"/>
      <c r="C870" s="16"/>
      <c r="D870" s="16"/>
      <c r="E870" s="16"/>
      <c r="F870" s="16"/>
      <c r="G870" s="16"/>
      <c r="H870" s="10"/>
      <c r="I870" s="10"/>
      <c r="J870" s="10"/>
      <c r="K870" s="11"/>
      <c r="L870" s="11"/>
      <c r="M870" s="10"/>
      <c r="N870" s="11"/>
      <c r="O870" s="11"/>
      <c r="P870" s="61" t="str">
        <f>IF(Q870="SI","ENTREGADO",IF('CONSOLIDADO Y GRAFICAS'!AB870="","",(IF('CONSOLIDADO Y GRAFICAS'!AB870&lt;='CONSOLIDADO Y GRAFICAS'!AC870,"FALTA ENTREGA","PENDIENTE"))))</f>
        <v/>
      </c>
      <c r="Q870" s="55"/>
      <c r="R870" s="48"/>
    </row>
    <row r="871" spans="1:18" ht="30" customHeight="1">
      <c r="A871" s="12"/>
      <c r="B871" s="12"/>
      <c r="C871" s="12"/>
      <c r="D871" s="12"/>
      <c r="E871" s="12"/>
      <c r="F871" s="12"/>
      <c r="G871" s="12"/>
      <c r="H871" s="14"/>
      <c r="I871" s="14"/>
      <c r="J871" s="14"/>
      <c r="K871" s="15"/>
      <c r="L871" s="15"/>
      <c r="M871" s="14"/>
      <c r="N871" s="15"/>
      <c r="O871" s="15"/>
      <c r="P871" s="61" t="str">
        <f>IF(Q871="SI","ENTREGADO",IF('CONSOLIDADO Y GRAFICAS'!AB871="","",(IF('CONSOLIDADO Y GRAFICAS'!AB871&lt;='CONSOLIDADO Y GRAFICAS'!AC871,"FALTA ENTREGA","PENDIENTE"))))</f>
        <v/>
      </c>
      <c r="Q871" s="57"/>
      <c r="R871" s="50"/>
    </row>
    <row r="872" spans="1:18" ht="30" customHeight="1">
      <c r="A872" s="16"/>
      <c r="B872" s="16"/>
      <c r="C872" s="16"/>
      <c r="D872" s="16"/>
      <c r="E872" s="16"/>
      <c r="F872" s="16"/>
      <c r="G872" s="16"/>
      <c r="H872" s="10"/>
      <c r="I872" s="10"/>
      <c r="J872" s="10"/>
      <c r="K872" s="11"/>
      <c r="L872" s="11"/>
      <c r="M872" s="10"/>
      <c r="N872" s="11"/>
      <c r="O872" s="11"/>
      <c r="P872" s="61" t="str">
        <f>IF(Q872="SI","ENTREGADO",IF('CONSOLIDADO Y GRAFICAS'!AB872="","",(IF('CONSOLIDADO Y GRAFICAS'!AB872&lt;='CONSOLIDADO Y GRAFICAS'!AC872,"FALTA ENTREGA","PENDIENTE"))))</f>
        <v/>
      </c>
      <c r="Q872" s="55"/>
      <c r="R872" s="48"/>
    </row>
    <row r="873" spans="1:18" ht="30" customHeight="1">
      <c r="A873" s="12"/>
      <c r="B873" s="12"/>
      <c r="C873" s="12"/>
      <c r="D873" s="12"/>
      <c r="E873" s="12"/>
      <c r="F873" s="12"/>
      <c r="G873" s="12"/>
      <c r="H873" s="14"/>
      <c r="I873" s="14"/>
      <c r="J873" s="14"/>
      <c r="K873" s="15"/>
      <c r="L873" s="15"/>
      <c r="M873" s="14"/>
      <c r="N873" s="15"/>
      <c r="O873" s="15"/>
      <c r="P873" s="61" t="str">
        <f>IF(Q873="SI","ENTREGADO",IF('CONSOLIDADO Y GRAFICAS'!AB873="","",(IF('CONSOLIDADO Y GRAFICAS'!AB873&lt;='CONSOLIDADO Y GRAFICAS'!AC873,"FALTA ENTREGA","PENDIENTE"))))</f>
        <v/>
      </c>
      <c r="Q873" s="57"/>
      <c r="R873" s="50"/>
    </row>
    <row r="874" spans="1:18" ht="30" customHeight="1">
      <c r="A874" s="16"/>
      <c r="B874" s="16"/>
      <c r="C874" s="16"/>
      <c r="D874" s="16"/>
      <c r="E874" s="16"/>
      <c r="F874" s="16"/>
      <c r="G874" s="16"/>
      <c r="H874" s="10"/>
      <c r="I874" s="10"/>
      <c r="J874" s="10"/>
      <c r="K874" s="11"/>
      <c r="L874" s="11"/>
      <c r="M874" s="10"/>
      <c r="N874" s="11"/>
      <c r="O874" s="11"/>
      <c r="P874" s="61" t="str">
        <f>IF(Q874="SI","ENTREGADO",IF('CONSOLIDADO Y GRAFICAS'!AB874="","",(IF('CONSOLIDADO Y GRAFICAS'!AB874&lt;='CONSOLIDADO Y GRAFICAS'!AC874,"FALTA ENTREGA","PENDIENTE"))))</f>
        <v/>
      </c>
      <c r="Q874" s="55"/>
      <c r="R874" s="48"/>
    </row>
    <row r="875" spans="1:18" ht="30" customHeight="1">
      <c r="A875" s="12"/>
      <c r="B875" s="12"/>
      <c r="C875" s="12"/>
      <c r="D875" s="12"/>
      <c r="E875" s="12"/>
      <c r="F875" s="12"/>
      <c r="G875" s="12"/>
      <c r="H875" s="14"/>
      <c r="I875" s="14"/>
      <c r="J875" s="14"/>
      <c r="K875" s="15"/>
      <c r="L875" s="15"/>
      <c r="M875" s="14"/>
      <c r="N875" s="15"/>
      <c r="O875" s="15"/>
      <c r="P875" s="61" t="str">
        <f>IF(Q875="SI","ENTREGADO",IF('CONSOLIDADO Y GRAFICAS'!AB875="","",(IF('CONSOLIDADO Y GRAFICAS'!AB875&lt;='CONSOLIDADO Y GRAFICAS'!AC875,"FALTA ENTREGA","PENDIENTE"))))</f>
        <v/>
      </c>
      <c r="Q875" s="57"/>
      <c r="R875" s="50"/>
    </row>
    <row r="876" spans="1:18" ht="30" customHeight="1">
      <c r="A876" s="16"/>
      <c r="B876" s="16"/>
      <c r="C876" s="16"/>
      <c r="D876" s="16"/>
      <c r="E876" s="16"/>
      <c r="F876" s="16"/>
      <c r="G876" s="16"/>
      <c r="H876" s="10"/>
      <c r="I876" s="10"/>
      <c r="J876" s="10"/>
      <c r="K876" s="11"/>
      <c r="L876" s="11"/>
      <c r="M876" s="10"/>
      <c r="N876" s="11"/>
      <c r="O876" s="11"/>
      <c r="P876" s="61" t="str">
        <f>IF(Q876="SI","ENTREGADO",IF('CONSOLIDADO Y GRAFICAS'!AB876="","",(IF('CONSOLIDADO Y GRAFICAS'!AB876&lt;='CONSOLIDADO Y GRAFICAS'!AC876,"FALTA ENTREGA","PENDIENTE"))))</f>
        <v/>
      </c>
      <c r="Q876" s="55"/>
      <c r="R876" s="48"/>
    </row>
    <row r="877" spans="1:18" ht="30" customHeight="1">
      <c r="A877" s="12"/>
      <c r="B877" s="12"/>
      <c r="C877" s="12"/>
      <c r="D877" s="12"/>
      <c r="E877" s="12"/>
      <c r="F877" s="12"/>
      <c r="G877" s="12"/>
      <c r="H877" s="14"/>
      <c r="I877" s="14"/>
      <c r="J877" s="14"/>
      <c r="K877" s="15"/>
      <c r="L877" s="15"/>
      <c r="M877" s="14"/>
      <c r="N877" s="15"/>
      <c r="O877" s="15"/>
      <c r="P877" s="61" t="str">
        <f>IF(Q877="SI","ENTREGADO",IF('CONSOLIDADO Y GRAFICAS'!AB877="","",(IF('CONSOLIDADO Y GRAFICAS'!AB877&lt;='CONSOLIDADO Y GRAFICAS'!AC877,"FALTA ENTREGA","PENDIENTE"))))</f>
        <v/>
      </c>
      <c r="Q877" s="57"/>
      <c r="R877" s="50"/>
    </row>
    <row r="878" spans="1:18" ht="30" customHeight="1">
      <c r="A878" s="16"/>
      <c r="B878" s="16"/>
      <c r="C878" s="16"/>
      <c r="D878" s="16"/>
      <c r="E878" s="16"/>
      <c r="F878" s="16"/>
      <c r="G878" s="16"/>
      <c r="H878" s="10"/>
      <c r="I878" s="10"/>
      <c r="J878" s="10"/>
      <c r="K878" s="11"/>
      <c r="L878" s="11"/>
      <c r="M878" s="10"/>
      <c r="N878" s="11"/>
      <c r="O878" s="11"/>
      <c r="P878" s="61" t="str">
        <f>IF(Q878="SI","ENTREGADO",IF('CONSOLIDADO Y GRAFICAS'!AB878="","",(IF('CONSOLIDADO Y GRAFICAS'!AB878&lt;='CONSOLIDADO Y GRAFICAS'!AC878,"FALTA ENTREGA","PENDIENTE"))))</f>
        <v/>
      </c>
      <c r="Q878" s="55"/>
      <c r="R878" s="48"/>
    </row>
    <row r="879" spans="1:18" ht="30" customHeight="1">
      <c r="A879" s="12"/>
      <c r="B879" s="12"/>
      <c r="C879" s="12"/>
      <c r="D879" s="12"/>
      <c r="E879" s="12"/>
      <c r="F879" s="12"/>
      <c r="G879" s="12"/>
      <c r="H879" s="14"/>
      <c r="I879" s="14"/>
      <c r="J879" s="14"/>
      <c r="K879" s="15"/>
      <c r="L879" s="15"/>
      <c r="M879" s="14"/>
      <c r="N879" s="15"/>
      <c r="O879" s="15"/>
      <c r="P879" s="61" t="str">
        <f>IF(Q879="SI","ENTREGADO",IF('CONSOLIDADO Y GRAFICAS'!AB879="","",(IF('CONSOLIDADO Y GRAFICAS'!AB879&lt;='CONSOLIDADO Y GRAFICAS'!AC879,"FALTA ENTREGA","PENDIENTE"))))</f>
        <v/>
      </c>
      <c r="Q879" s="57"/>
      <c r="R879" s="50"/>
    </row>
    <row r="880" spans="1:18" ht="30" customHeight="1">
      <c r="A880" s="16"/>
      <c r="B880" s="16"/>
      <c r="C880" s="16"/>
      <c r="D880" s="16"/>
      <c r="E880" s="16"/>
      <c r="F880" s="16"/>
      <c r="G880" s="16"/>
      <c r="H880" s="10"/>
      <c r="I880" s="10"/>
      <c r="J880" s="10"/>
      <c r="K880" s="11"/>
      <c r="L880" s="11"/>
      <c r="M880" s="10"/>
      <c r="N880" s="11"/>
      <c r="O880" s="11"/>
      <c r="P880" s="61" t="str">
        <f>IF(Q880="SI","ENTREGADO",IF('CONSOLIDADO Y GRAFICAS'!AB880="","",(IF('CONSOLIDADO Y GRAFICAS'!AB880&lt;='CONSOLIDADO Y GRAFICAS'!AC880,"FALTA ENTREGA","PENDIENTE"))))</f>
        <v/>
      </c>
      <c r="Q880" s="55"/>
      <c r="R880" s="48"/>
    </row>
    <row r="881" spans="1:18" ht="30" customHeight="1">
      <c r="A881" s="12"/>
      <c r="B881" s="12"/>
      <c r="C881" s="12"/>
      <c r="D881" s="12"/>
      <c r="E881" s="12"/>
      <c r="F881" s="12"/>
      <c r="G881" s="12"/>
      <c r="H881" s="14"/>
      <c r="I881" s="14"/>
      <c r="J881" s="14"/>
      <c r="K881" s="15"/>
      <c r="L881" s="15"/>
      <c r="M881" s="14"/>
      <c r="N881" s="15"/>
      <c r="O881" s="15"/>
      <c r="P881" s="61" t="str">
        <f>IF(Q881="SI","ENTREGADO",IF('CONSOLIDADO Y GRAFICAS'!AB881="","",(IF('CONSOLIDADO Y GRAFICAS'!AB881&lt;='CONSOLIDADO Y GRAFICAS'!AC881,"FALTA ENTREGA","PENDIENTE"))))</f>
        <v/>
      </c>
      <c r="Q881" s="57"/>
      <c r="R881" s="50"/>
    </row>
    <row r="882" spans="1:18" ht="30" customHeight="1">
      <c r="A882" s="16"/>
      <c r="B882" s="16"/>
      <c r="C882" s="16"/>
      <c r="D882" s="16"/>
      <c r="E882" s="16"/>
      <c r="F882" s="16"/>
      <c r="G882" s="16"/>
      <c r="H882" s="10"/>
      <c r="I882" s="10"/>
      <c r="J882" s="10"/>
      <c r="K882" s="11"/>
      <c r="L882" s="11"/>
      <c r="M882" s="10"/>
      <c r="N882" s="11"/>
      <c r="O882" s="11"/>
      <c r="P882" s="61" t="str">
        <f>IF(Q882="SI","ENTREGADO",IF('CONSOLIDADO Y GRAFICAS'!AB882="","",(IF('CONSOLIDADO Y GRAFICAS'!AB882&lt;='CONSOLIDADO Y GRAFICAS'!AC882,"FALTA ENTREGA","PENDIENTE"))))</f>
        <v/>
      </c>
      <c r="Q882" s="55"/>
      <c r="R882" s="48"/>
    </row>
    <row r="883" spans="1:18" ht="30" customHeight="1">
      <c r="A883" s="12"/>
      <c r="B883" s="12"/>
      <c r="C883" s="12"/>
      <c r="D883" s="12"/>
      <c r="E883" s="12"/>
      <c r="F883" s="12"/>
      <c r="G883" s="12"/>
      <c r="H883" s="14"/>
      <c r="I883" s="14"/>
      <c r="J883" s="14"/>
      <c r="K883" s="15"/>
      <c r="L883" s="15"/>
      <c r="M883" s="14"/>
      <c r="N883" s="15"/>
      <c r="O883" s="15"/>
      <c r="P883" s="61" t="str">
        <f>IF(Q883="SI","ENTREGADO",IF('CONSOLIDADO Y GRAFICAS'!AB883="","",(IF('CONSOLIDADO Y GRAFICAS'!AB883&lt;='CONSOLIDADO Y GRAFICAS'!AC883,"FALTA ENTREGA","PENDIENTE"))))</f>
        <v/>
      </c>
      <c r="Q883" s="57"/>
      <c r="R883" s="50"/>
    </row>
    <row r="884" spans="1:18" ht="30" customHeight="1">
      <c r="A884" s="16"/>
      <c r="B884" s="16"/>
      <c r="C884" s="16"/>
      <c r="D884" s="16"/>
      <c r="E884" s="16"/>
      <c r="F884" s="16"/>
      <c r="G884" s="16"/>
      <c r="H884" s="10"/>
      <c r="I884" s="10"/>
      <c r="J884" s="10"/>
      <c r="K884" s="11"/>
      <c r="L884" s="11"/>
      <c r="M884" s="10"/>
      <c r="N884" s="11"/>
      <c r="O884" s="11"/>
      <c r="P884" s="61" t="str">
        <f>IF(Q884="SI","ENTREGADO",IF('CONSOLIDADO Y GRAFICAS'!AB884="","",(IF('CONSOLIDADO Y GRAFICAS'!AB884&lt;='CONSOLIDADO Y GRAFICAS'!AC884,"FALTA ENTREGA","PENDIENTE"))))</f>
        <v/>
      </c>
      <c r="Q884" s="55"/>
      <c r="R884" s="48"/>
    </row>
    <row r="885" spans="1:18" ht="30" customHeight="1">
      <c r="A885" s="12"/>
      <c r="B885" s="12"/>
      <c r="C885" s="12"/>
      <c r="D885" s="12"/>
      <c r="E885" s="12"/>
      <c r="F885" s="12"/>
      <c r="G885" s="12"/>
      <c r="H885" s="14"/>
      <c r="I885" s="14"/>
      <c r="J885" s="14"/>
      <c r="K885" s="15"/>
      <c r="L885" s="15"/>
      <c r="M885" s="14"/>
      <c r="N885" s="15"/>
      <c r="O885" s="15"/>
      <c r="P885" s="61" t="str">
        <f>IF(Q885="SI","ENTREGADO",IF('CONSOLIDADO Y GRAFICAS'!AB885="","",(IF('CONSOLIDADO Y GRAFICAS'!AB885&lt;='CONSOLIDADO Y GRAFICAS'!AC885,"FALTA ENTREGA","PENDIENTE"))))</f>
        <v/>
      </c>
      <c r="Q885" s="57"/>
      <c r="R885" s="50"/>
    </row>
    <row r="886" spans="1:18" ht="30" customHeight="1">
      <c r="A886" s="16"/>
      <c r="B886" s="16"/>
      <c r="C886" s="16"/>
      <c r="D886" s="16"/>
      <c r="E886" s="16"/>
      <c r="F886" s="16"/>
      <c r="G886" s="16"/>
      <c r="H886" s="10"/>
      <c r="I886" s="10"/>
      <c r="J886" s="10"/>
      <c r="K886" s="11"/>
      <c r="L886" s="11"/>
      <c r="M886" s="10"/>
      <c r="N886" s="11"/>
      <c r="O886" s="11"/>
      <c r="P886" s="61" t="str">
        <f>IF(Q886="SI","ENTREGADO",IF('CONSOLIDADO Y GRAFICAS'!AB886="","",(IF('CONSOLIDADO Y GRAFICAS'!AB886&lt;='CONSOLIDADO Y GRAFICAS'!AC886,"FALTA ENTREGA","PENDIENTE"))))</f>
        <v/>
      </c>
      <c r="Q886" s="55"/>
      <c r="R886" s="48"/>
    </row>
    <row r="887" spans="1:18" ht="30" customHeight="1">
      <c r="A887" s="12"/>
      <c r="B887" s="12"/>
      <c r="C887" s="12"/>
      <c r="D887" s="12"/>
      <c r="E887" s="12"/>
      <c r="F887" s="12"/>
      <c r="G887" s="12"/>
      <c r="H887" s="14"/>
      <c r="I887" s="14"/>
      <c r="J887" s="14"/>
      <c r="K887" s="15"/>
      <c r="L887" s="15"/>
      <c r="M887" s="14"/>
      <c r="N887" s="15"/>
      <c r="O887" s="15"/>
      <c r="P887" s="61" t="str">
        <f>IF(Q887="SI","ENTREGADO",IF('CONSOLIDADO Y GRAFICAS'!AB887="","",(IF('CONSOLIDADO Y GRAFICAS'!AB887&lt;='CONSOLIDADO Y GRAFICAS'!AC887,"FALTA ENTREGA","PENDIENTE"))))</f>
        <v/>
      </c>
      <c r="Q887" s="57"/>
      <c r="R887" s="50"/>
    </row>
    <row r="888" spans="1:18" ht="30" customHeight="1">
      <c r="A888" s="16"/>
      <c r="B888" s="16"/>
      <c r="C888" s="16"/>
      <c r="D888" s="16"/>
      <c r="E888" s="16"/>
      <c r="F888" s="16"/>
      <c r="G888" s="16"/>
      <c r="H888" s="10"/>
      <c r="I888" s="10"/>
      <c r="J888" s="10"/>
      <c r="K888" s="11"/>
      <c r="L888" s="11"/>
      <c r="M888" s="10"/>
      <c r="N888" s="11"/>
      <c r="O888" s="11"/>
      <c r="P888" s="61" t="str">
        <f>IF(Q888="SI","ENTREGADO",IF('CONSOLIDADO Y GRAFICAS'!AB888="","",(IF('CONSOLIDADO Y GRAFICAS'!AB888&lt;='CONSOLIDADO Y GRAFICAS'!AC888,"FALTA ENTREGA","PENDIENTE"))))</f>
        <v/>
      </c>
      <c r="Q888" s="55"/>
      <c r="R888" s="48"/>
    </row>
    <row r="889" spans="1:18" ht="30" customHeight="1">
      <c r="A889" s="12"/>
      <c r="B889" s="12"/>
      <c r="C889" s="12"/>
      <c r="D889" s="12"/>
      <c r="E889" s="12"/>
      <c r="F889" s="12"/>
      <c r="G889" s="12"/>
      <c r="H889" s="14"/>
      <c r="I889" s="14"/>
      <c r="J889" s="14"/>
      <c r="K889" s="15"/>
      <c r="L889" s="15"/>
      <c r="M889" s="14"/>
      <c r="N889" s="15"/>
      <c r="O889" s="15"/>
      <c r="P889" s="61" t="str">
        <f>IF(Q889="SI","ENTREGADO",IF('CONSOLIDADO Y GRAFICAS'!AB889="","",(IF('CONSOLIDADO Y GRAFICAS'!AB889&lt;='CONSOLIDADO Y GRAFICAS'!AC889,"FALTA ENTREGA","PENDIENTE"))))</f>
        <v/>
      </c>
      <c r="Q889" s="57"/>
      <c r="R889" s="50"/>
    </row>
    <row r="890" spans="1:18" ht="30" customHeight="1">
      <c r="A890" s="16"/>
      <c r="B890" s="16"/>
      <c r="C890" s="16"/>
      <c r="D890" s="16"/>
      <c r="E890" s="16"/>
      <c r="F890" s="16"/>
      <c r="G890" s="16"/>
      <c r="H890" s="10"/>
      <c r="I890" s="10"/>
      <c r="J890" s="10"/>
      <c r="K890" s="11"/>
      <c r="L890" s="11"/>
      <c r="M890" s="10"/>
      <c r="N890" s="11"/>
      <c r="O890" s="11"/>
      <c r="P890" s="61" t="str">
        <f>IF(Q890="SI","ENTREGADO",IF('CONSOLIDADO Y GRAFICAS'!AB890="","",(IF('CONSOLIDADO Y GRAFICAS'!AB890&lt;='CONSOLIDADO Y GRAFICAS'!AC890,"FALTA ENTREGA","PENDIENTE"))))</f>
        <v/>
      </c>
      <c r="Q890" s="55"/>
      <c r="R890" s="48"/>
    </row>
    <row r="891" spans="1:18" ht="30" customHeight="1">
      <c r="A891" s="12"/>
      <c r="B891" s="12"/>
      <c r="C891" s="12"/>
      <c r="D891" s="12"/>
      <c r="E891" s="12"/>
      <c r="F891" s="12"/>
      <c r="G891" s="12"/>
      <c r="H891" s="14"/>
      <c r="I891" s="14"/>
      <c r="J891" s="14"/>
      <c r="K891" s="15"/>
      <c r="L891" s="15"/>
      <c r="M891" s="14"/>
      <c r="N891" s="15"/>
      <c r="O891" s="15"/>
      <c r="P891" s="61" t="str">
        <f>IF(Q891="SI","ENTREGADO",IF('CONSOLIDADO Y GRAFICAS'!AB891="","",(IF('CONSOLIDADO Y GRAFICAS'!AB891&lt;='CONSOLIDADO Y GRAFICAS'!AC891,"FALTA ENTREGA","PENDIENTE"))))</f>
        <v/>
      </c>
      <c r="Q891" s="57"/>
      <c r="R891" s="50"/>
    </row>
    <row r="892" spans="1:18" ht="30" customHeight="1">
      <c r="A892" s="16"/>
      <c r="B892" s="16"/>
      <c r="C892" s="16"/>
      <c r="D892" s="16"/>
      <c r="E892" s="16"/>
      <c r="F892" s="16"/>
      <c r="G892" s="16"/>
      <c r="H892" s="10"/>
      <c r="I892" s="10"/>
      <c r="J892" s="10"/>
      <c r="K892" s="11"/>
      <c r="L892" s="11"/>
      <c r="M892" s="10"/>
      <c r="N892" s="11"/>
      <c r="O892" s="11"/>
      <c r="P892" s="61" t="str">
        <f>IF(Q892="SI","ENTREGADO",IF('CONSOLIDADO Y GRAFICAS'!AB892="","",(IF('CONSOLIDADO Y GRAFICAS'!AB892&lt;='CONSOLIDADO Y GRAFICAS'!AC892,"FALTA ENTREGA","PENDIENTE"))))</f>
        <v/>
      </c>
      <c r="Q892" s="55"/>
      <c r="R892" s="48"/>
    </row>
    <row r="893" spans="1:18" ht="30" customHeight="1">
      <c r="A893" s="12"/>
      <c r="B893" s="12"/>
      <c r="C893" s="12"/>
      <c r="D893" s="12"/>
      <c r="E893" s="12"/>
      <c r="F893" s="12"/>
      <c r="G893" s="12"/>
      <c r="H893" s="14"/>
      <c r="I893" s="14"/>
      <c r="J893" s="14"/>
      <c r="K893" s="15"/>
      <c r="L893" s="15"/>
      <c r="M893" s="14"/>
      <c r="N893" s="15"/>
      <c r="O893" s="15"/>
      <c r="P893" s="61" t="str">
        <f>IF(Q893="SI","ENTREGADO",IF('CONSOLIDADO Y GRAFICAS'!AB893="","",(IF('CONSOLIDADO Y GRAFICAS'!AB893&lt;='CONSOLIDADO Y GRAFICAS'!AC893,"FALTA ENTREGA","PENDIENTE"))))</f>
        <v/>
      </c>
      <c r="Q893" s="57"/>
      <c r="R893" s="50"/>
    </row>
    <row r="894" spans="1:18" ht="30" customHeight="1">
      <c r="A894" s="16"/>
      <c r="B894" s="16"/>
      <c r="C894" s="16"/>
      <c r="D894" s="16"/>
      <c r="E894" s="16"/>
      <c r="F894" s="16"/>
      <c r="G894" s="16"/>
      <c r="H894" s="10"/>
      <c r="I894" s="10"/>
      <c r="J894" s="10"/>
      <c r="K894" s="11"/>
      <c r="L894" s="11"/>
      <c r="M894" s="10"/>
      <c r="N894" s="11"/>
      <c r="O894" s="11"/>
      <c r="P894" s="61" t="str">
        <f>IF(Q894="SI","ENTREGADO",IF('CONSOLIDADO Y GRAFICAS'!AB894="","",(IF('CONSOLIDADO Y GRAFICAS'!AB894&lt;='CONSOLIDADO Y GRAFICAS'!AC894,"FALTA ENTREGA","PENDIENTE"))))</f>
        <v/>
      </c>
      <c r="Q894" s="55"/>
      <c r="R894" s="48"/>
    </row>
    <row r="895" spans="1:18" ht="30" customHeight="1">
      <c r="A895" s="12"/>
      <c r="B895" s="12"/>
      <c r="C895" s="12"/>
      <c r="D895" s="12"/>
      <c r="E895" s="12"/>
      <c r="F895" s="12"/>
      <c r="G895" s="12"/>
      <c r="H895" s="14"/>
      <c r="I895" s="14"/>
      <c r="J895" s="14"/>
      <c r="K895" s="15"/>
      <c r="L895" s="15"/>
      <c r="M895" s="14"/>
      <c r="N895" s="15"/>
      <c r="O895" s="15"/>
      <c r="P895" s="61" t="str">
        <f>IF(Q895="SI","ENTREGADO",IF('CONSOLIDADO Y GRAFICAS'!AB895="","",(IF('CONSOLIDADO Y GRAFICAS'!AB895&lt;='CONSOLIDADO Y GRAFICAS'!AC895,"FALTA ENTREGA","PENDIENTE"))))</f>
        <v/>
      </c>
      <c r="Q895" s="57"/>
      <c r="R895" s="50"/>
    </row>
    <row r="896" spans="1:18" ht="30" customHeight="1">
      <c r="A896" s="16"/>
      <c r="B896" s="16"/>
      <c r="C896" s="16"/>
      <c r="D896" s="16"/>
      <c r="E896" s="16"/>
      <c r="F896" s="16"/>
      <c r="G896" s="16"/>
      <c r="H896" s="10"/>
      <c r="I896" s="10"/>
      <c r="J896" s="10"/>
      <c r="K896" s="11"/>
      <c r="L896" s="11"/>
      <c r="M896" s="10"/>
      <c r="N896" s="11"/>
      <c r="O896" s="11"/>
      <c r="P896" s="61" t="str">
        <f>IF(Q896="SI","ENTREGADO",IF('CONSOLIDADO Y GRAFICAS'!AB896="","",(IF('CONSOLIDADO Y GRAFICAS'!AB896&lt;='CONSOLIDADO Y GRAFICAS'!AC896,"FALTA ENTREGA","PENDIENTE"))))</f>
        <v/>
      </c>
      <c r="Q896" s="55"/>
      <c r="R896" s="48"/>
    </row>
    <row r="897" spans="1:18" ht="30" customHeight="1">
      <c r="A897" s="12"/>
      <c r="B897" s="12"/>
      <c r="C897" s="12"/>
      <c r="D897" s="12"/>
      <c r="E897" s="12"/>
      <c r="F897" s="12"/>
      <c r="G897" s="12"/>
      <c r="H897" s="14"/>
      <c r="I897" s="14"/>
      <c r="J897" s="14"/>
      <c r="K897" s="15"/>
      <c r="L897" s="15"/>
      <c r="M897" s="14"/>
      <c r="N897" s="15"/>
      <c r="O897" s="15"/>
      <c r="P897" s="61" t="str">
        <f>IF(Q897="SI","ENTREGADO",IF('CONSOLIDADO Y GRAFICAS'!AB897="","",(IF('CONSOLIDADO Y GRAFICAS'!AB897&lt;='CONSOLIDADO Y GRAFICAS'!AC897,"FALTA ENTREGA","PENDIENTE"))))</f>
        <v/>
      </c>
      <c r="Q897" s="57"/>
      <c r="R897" s="50"/>
    </row>
    <row r="898" spans="1:18" ht="30" customHeight="1">
      <c r="A898" s="16"/>
      <c r="B898" s="16"/>
      <c r="C898" s="16"/>
      <c r="D898" s="16"/>
      <c r="E898" s="16"/>
      <c r="F898" s="16"/>
      <c r="G898" s="16"/>
      <c r="H898" s="10"/>
      <c r="I898" s="10"/>
      <c r="J898" s="10"/>
      <c r="K898" s="11"/>
      <c r="L898" s="11"/>
      <c r="M898" s="10"/>
      <c r="N898" s="11"/>
      <c r="O898" s="11"/>
      <c r="P898" s="61" t="str">
        <f>IF(Q898="SI","ENTREGADO",IF('CONSOLIDADO Y GRAFICAS'!AB898="","",(IF('CONSOLIDADO Y GRAFICAS'!AB898&lt;='CONSOLIDADO Y GRAFICAS'!AC898,"FALTA ENTREGA","PENDIENTE"))))</f>
        <v/>
      </c>
      <c r="Q898" s="55"/>
      <c r="R898" s="48"/>
    </row>
    <row r="899" spans="1:18" ht="30" customHeight="1">
      <c r="A899" s="12"/>
      <c r="B899" s="12"/>
      <c r="C899" s="12"/>
      <c r="D899" s="12"/>
      <c r="E899" s="12"/>
      <c r="F899" s="12"/>
      <c r="G899" s="12"/>
      <c r="H899" s="14"/>
      <c r="I899" s="14"/>
      <c r="J899" s="14"/>
      <c r="K899" s="15"/>
      <c r="L899" s="15"/>
      <c r="M899" s="14"/>
      <c r="N899" s="15"/>
      <c r="O899" s="15"/>
      <c r="P899" s="61" t="str">
        <f>IF(Q899="SI","ENTREGADO",IF('CONSOLIDADO Y GRAFICAS'!AB899="","",(IF('CONSOLIDADO Y GRAFICAS'!AB899&lt;='CONSOLIDADO Y GRAFICAS'!AC899,"FALTA ENTREGA","PENDIENTE"))))</f>
        <v/>
      </c>
      <c r="Q899" s="57"/>
      <c r="R899" s="50"/>
    </row>
    <row r="900" spans="1:18" ht="30" customHeight="1">
      <c r="A900" s="16"/>
      <c r="B900" s="16"/>
      <c r="C900" s="16"/>
      <c r="D900" s="16"/>
      <c r="E900" s="16"/>
      <c r="F900" s="16"/>
      <c r="G900" s="16"/>
      <c r="H900" s="10"/>
      <c r="I900" s="10"/>
      <c r="J900" s="10"/>
      <c r="K900" s="11"/>
      <c r="L900" s="11"/>
      <c r="M900" s="10"/>
      <c r="N900" s="11"/>
      <c r="O900" s="11"/>
      <c r="P900" s="61" t="str">
        <f>IF(Q900="SI","ENTREGADO",IF('CONSOLIDADO Y GRAFICAS'!AB900="","",(IF('CONSOLIDADO Y GRAFICAS'!AB900&lt;='CONSOLIDADO Y GRAFICAS'!AC900,"FALTA ENTREGA","PENDIENTE"))))</f>
        <v/>
      </c>
      <c r="Q900" s="55"/>
      <c r="R900" s="48"/>
    </row>
    <row r="901" spans="1:18" ht="30" customHeight="1">
      <c r="A901" s="12"/>
      <c r="B901" s="12"/>
      <c r="C901" s="12"/>
      <c r="D901" s="12"/>
      <c r="E901" s="12"/>
      <c r="F901" s="12"/>
      <c r="G901" s="12"/>
      <c r="H901" s="14"/>
      <c r="I901" s="14"/>
      <c r="J901" s="14"/>
      <c r="K901" s="15"/>
      <c r="L901" s="15"/>
      <c r="M901" s="14"/>
      <c r="N901" s="15"/>
      <c r="O901" s="15"/>
      <c r="P901" s="61" t="str">
        <f>IF(Q901="SI","ENTREGADO",IF('CONSOLIDADO Y GRAFICAS'!AB901="","",(IF('CONSOLIDADO Y GRAFICAS'!AB901&lt;='CONSOLIDADO Y GRAFICAS'!AC901,"FALTA ENTREGA","PENDIENTE"))))</f>
        <v/>
      </c>
      <c r="Q901" s="57"/>
      <c r="R901" s="50"/>
    </row>
    <row r="902" spans="1:18" ht="30" customHeight="1">
      <c r="A902" s="16"/>
      <c r="B902" s="16"/>
      <c r="C902" s="16"/>
      <c r="D902" s="16"/>
      <c r="E902" s="16"/>
      <c r="F902" s="16"/>
      <c r="G902" s="16"/>
      <c r="H902" s="10"/>
      <c r="I902" s="10"/>
      <c r="J902" s="10"/>
      <c r="K902" s="11"/>
      <c r="L902" s="11"/>
      <c r="M902" s="10"/>
      <c r="N902" s="11"/>
      <c r="O902" s="11"/>
      <c r="P902" s="61" t="str">
        <f>IF(Q902="SI","ENTREGADO",IF('CONSOLIDADO Y GRAFICAS'!AB902="","",(IF('CONSOLIDADO Y GRAFICAS'!AB902&lt;='CONSOLIDADO Y GRAFICAS'!AC902,"FALTA ENTREGA","PENDIENTE"))))</f>
        <v/>
      </c>
      <c r="Q902" s="55"/>
      <c r="R902" s="48"/>
    </row>
    <row r="903" spans="1:18" ht="30" customHeight="1">
      <c r="A903" s="12"/>
      <c r="B903" s="12"/>
      <c r="C903" s="12"/>
      <c r="D903" s="12"/>
      <c r="E903" s="12"/>
      <c r="F903" s="12"/>
      <c r="G903" s="12"/>
      <c r="H903" s="14"/>
      <c r="I903" s="14"/>
      <c r="J903" s="14"/>
      <c r="K903" s="15"/>
      <c r="L903" s="15"/>
      <c r="M903" s="14"/>
      <c r="N903" s="15"/>
      <c r="O903" s="15"/>
      <c r="P903" s="61" t="str">
        <f>IF(Q903="SI","ENTREGADO",IF('CONSOLIDADO Y GRAFICAS'!AB903="","",(IF('CONSOLIDADO Y GRAFICAS'!AB903&lt;='CONSOLIDADO Y GRAFICAS'!AC903,"FALTA ENTREGA","PENDIENTE"))))</f>
        <v/>
      </c>
      <c r="Q903" s="57"/>
      <c r="R903" s="50"/>
    </row>
    <row r="904" spans="1:18" ht="30" customHeight="1">
      <c r="A904" s="16"/>
      <c r="B904" s="16"/>
      <c r="C904" s="16"/>
      <c r="D904" s="16"/>
      <c r="E904" s="16"/>
      <c r="F904" s="16"/>
      <c r="G904" s="16"/>
      <c r="H904" s="10"/>
      <c r="I904" s="10"/>
      <c r="J904" s="10"/>
      <c r="K904" s="11"/>
      <c r="L904" s="11"/>
      <c r="M904" s="10"/>
      <c r="N904" s="11"/>
      <c r="O904" s="11"/>
      <c r="P904" s="61" t="str">
        <f>IF(Q904="SI","ENTREGADO",IF('CONSOLIDADO Y GRAFICAS'!AB904="","",(IF('CONSOLIDADO Y GRAFICAS'!AB904&lt;='CONSOLIDADO Y GRAFICAS'!AC904,"FALTA ENTREGA","PENDIENTE"))))</f>
        <v/>
      </c>
      <c r="Q904" s="55"/>
      <c r="R904" s="48"/>
    </row>
    <row r="905" spans="1:18" ht="30" customHeight="1">
      <c r="A905" s="12"/>
      <c r="B905" s="12"/>
      <c r="C905" s="12"/>
      <c r="D905" s="12"/>
      <c r="E905" s="12"/>
      <c r="F905" s="12"/>
      <c r="G905" s="12"/>
      <c r="H905" s="14"/>
      <c r="I905" s="14"/>
      <c r="J905" s="14"/>
      <c r="K905" s="15"/>
      <c r="L905" s="15"/>
      <c r="M905" s="14"/>
      <c r="N905" s="15"/>
      <c r="O905" s="15"/>
      <c r="P905" s="61" t="str">
        <f>IF(Q905="SI","ENTREGADO",IF('CONSOLIDADO Y GRAFICAS'!AB905="","",(IF('CONSOLIDADO Y GRAFICAS'!AB905&lt;='CONSOLIDADO Y GRAFICAS'!AC905,"FALTA ENTREGA","PENDIENTE"))))</f>
        <v/>
      </c>
      <c r="Q905" s="57"/>
      <c r="R905" s="50"/>
    </row>
    <row r="906" spans="1:18" ht="30" customHeight="1">
      <c r="A906" s="16"/>
      <c r="B906" s="16"/>
      <c r="C906" s="16"/>
      <c r="D906" s="16"/>
      <c r="E906" s="16"/>
      <c r="F906" s="16"/>
      <c r="G906" s="16"/>
      <c r="H906" s="10"/>
      <c r="I906" s="10"/>
      <c r="J906" s="10"/>
      <c r="K906" s="11"/>
      <c r="L906" s="11"/>
      <c r="M906" s="10"/>
      <c r="N906" s="11"/>
      <c r="O906" s="11"/>
      <c r="P906" s="61" t="str">
        <f>IF(Q906="SI","ENTREGADO",IF('CONSOLIDADO Y GRAFICAS'!AB906="","",(IF('CONSOLIDADO Y GRAFICAS'!AB906&lt;='CONSOLIDADO Y GRAFICAS'!AC906,"FALTA ENTREGA","PENDIENTE"))))</f>
        <v/>
      </c>
      <c r="Q906" s="55"/>
      <c r="R906" s="48"/>
    </row>
    <row r="907" spans="1:18" ht="30" customHeight="1">
      <c r="A907" s="12"/>
      <c r="B907" s="12"/>
      <c r="C907" s="12"/>
      <c r="D907" s="12"/>
      <c r="E907" s="12"/>
      <c r="F907" s="12"/>
      <c r="G907" s="12"/>
      <c r="H907" s="14"/>
      <c r="I907" s="14"/>
      <c r="J907" s="14"/>
      <c r="K907" s="15"/>
      <c r="L907" s="15"/>
      <c r="M907" s="14"/>
      <c r="N907" s="15"/>
      <c r="O907" s="15"/>
      <c r="P907" s="61" t="str">
        <f>IF(Q907="SI","ENTREGADO",IF('CONSOLIDADO Y GRAFICAS'!AB907="","",(IF('CONSOLIDADO Y GRAFICAS'!AB907&lt;='CONSOLIDADO Y GRAFICAS'!AC907,"FALTA ENTREGA","PENDIENTE"))))</f>
        <v/>
      </c>
      <c r="Q907" s="57"/>
      <c r="R907" s="50"/>
    </row>
    <row r="908" spans="1:18" ht="30" customHeight="1">
      <c r="A908" s="16"/>
      <c r="B908" s="16"/>
      <c r="C908" s="16"/>
      <c r="D908" s="16"/>
      <c r="E908" s="16"/>
      <c r="F908" s="16"/>
      <c r="G908" s="16"/>
      <c r="H908" s="10"/>
      <c r="I908" s="10"/>
      <c r="J908" s="10"/>
      <c r="K908" s="11"/>
      <c r="L908" s="11"/>
      <c r="M908" s="10"/>
      <c r="N908" s="11"/>
      <c r="O908" s="11"/>
      <c r="P908" s="61" t="str">
        <f>IF(Q908="SI","ENTREGADO",IF('CONSOLIDADO Y GRAFICAS'!AB908="","",(IF('CONSOLIDADO Y GRAFICAS'!AB908&lt;='CONSOLIDADO Y GRAFICAS'!AC908,"FALTA ENTREGA","PENDIENTE"))))</f>
        <v/>
      </c>
      <c r="Q908" s="55"/>
      <c r="R908" s="48"/>
    </row>
    <row r="909" spans="1:18" ht="30" customHeight="1">
      <c r="A909" s="12"/>
      <c r="B909" s="12"/>
      <c r="C909" s="12"/>
      <c r="D909" s="12"/>
      <c r="E909" s="12"/>
      <c r="F909" s="12"/>
      <c r="G909" s="12"/>
      <c r="H909" s="14"/>
      <c r="I909" s="14"/>
      <c r="J909" s="14"/>
      <c r="K909" s="15"/>
      <c r="L909" s="15"/>
      <c r="M909" s="14"/>
      <c r="N909" s="15"/>
      <c r="O909" s="15"/>
      <c r="P909" s="61" t="str">
        <f>IF(Q909="SI","ENTREGADO",IF('CONSOLIDADO Y GRAFICAS'!AB909="","",(IF('CONSOLIDADO Y GRAFICAS'!AB909&lt;='CONSOLIDADO Y GRAFICAS'!AC909,"FALTA ENTREGA","PENDIENTE"))))</f>
        <v/>
      </c>
      <c r="Q909" s="57"/>
      <c r="R909" s="50"/>
    </row>
    <row r="910" spans="1:18" ht="30" customHeight="1">
      <c r="A910" s="16"/>
      <c r="B910" s="16"/>
      <c r="C910" s="16"/>
      <c r="D910" s="16"/>
      <c r="E910" s="16"/>
      <c r="F910" s="16"/>
      <c r="G910" s="16"/>
      <c r="H910" s="10"/>
      <c r="I910" s="10"/>
      <c r="J910" s="10"/>
      <c r="K910" s="11"/>
      <c r="L910" s="11"/>
      <c r="M910" s="10"/>
      <c r="N910" s="11"/>
      <c r="O910" s="11"/>
      <c r="P910" s="61" t="str">
        <f>IF(Q910="SI","ENTREGADO",IF('CONSOLIDADO Y GRAFICAS'!AB910="","",(IF('CONSOLIDADO Y GRAFICAS'!AB910&lt;='CONSOLIDADO Y GRAFICAS'!AC910,"FALTA ENTREGA","PENDIENTE"))))</f>
        <v/>
      </c>
      <c r="Q910" s="55"/>
      <c r="R910" s="48"/>
    </row>
    <row r="911" spans="1:18" ht="30" customHeight="1">
      <c r="A911" s="12"/>
      <c r="B911" s="12"/>
      <c r="C911" s="12"/>
      <c r="D911" s="12"/>
      <c r="E911" s="12"/>
      <c r="F911" s="12"/>
      <c r="G911" s="12"/>
      <c r="H911" s="14"/>
      <c r="I911" s="14"/>
      <c r="J911" s="14"/>
      <c r="K911" s="15"/>
      <c r="L911" s="15"/>
      <c r="M911" s="14"/>
      <c r="N911" s="15"/>
      <c r="O911" s="15"/>
      <c r="P911" s="61" t="str">
        <f>IF(Q911="SI","ENTREGADO",IF('CONSOLIDADO Y GRAFICAS'!AB911="","",(IF('CONSOLIDADO Y GRAFICAS'!AB911&lt;='CONSOLIDADO Y GRAFICAS'!AC911,"FALTA ENTREGA","PENDIENTE"))))</f>
        <v/>
      </c>
      <c r="Q911" s="57"/>
      <c r="R911" s="50"/>
    </row>
    <row r="912" spans="1:18" ht="30" customHeight="1">
      <c r="A912" s="16"/>
      <c r="B912" s="16"/>
      <c r="C912" s="16"/>
      <c r="D912" s="16"/>
      <c r="E912" s="16"/>
      <c r="F912" s="16"/>
      <c r="G912" s="16"/>
      <c r="H912" s="10"/>
      <c r="I912" s="10"/>
      <c r="J912" s="10"/>
      <c r="K912" s="11"/>
      <c r="L912" s="11"/>
      <c r="M912" s="10"/>
      <c r="N912" s="11"/>
      <c r="O912" s="11"/>
      <c r="P912" s="61" t="str">
        <f>IF(Q912="SI","ENTREGADO",IF('CONSOLIDADO Y GRAFICAS'!AB912="","",(IF('CONSOLIDADO Y GRAFICAS'!AB912&lt;='CONSOLIDADO Y GRAFICAS'!AC912,"FALTA ENTREGA","PENDIENTE"))))</f>
        <v/>
      </c>
      <c r="Q912" s="55"/>
      <c r="R912" s="48"/>
    </row>
    <row r="913" spans="1:18" ht="30" customHeight="1">
      <c r="A913" s="12"/>
      <c r="B913" s="12"/>
      <c r="C913" s="12"/>
      <c r="D913" s="12"/>
      <c r="E913" s="12"/>
      <c r="F913" s="12"/>
      <c r="G913" s="12"/>
      <c r="H913" s="14"/>
      <c r="I913" s="14"/>
      <c r="J913" s="14"/>
      <c r="K913" s="15"/>
      <c r="L913" s="15"/>
      <c r="M913" s="14"/>
      <c r="N913" s="15"/>
      <c r="O913" s="15"/>
      <c r="P913" s="61" t="str">
        <f>IF(Q913="SI","ENTREGADO",IF('CONSOLIDADO Y GRAFICAS'!AB913="","",(IF('CONSOLIDADO Y GRAFICAS'!AB913&lt;='CONSOLIDADO Y GRAFICAS'!AC913,"FALTA ENTREGA","PENDIENTE"))))</f>
        <v/>
      </c>
      <c r="Q913" s="57"/>
      <c r="R913" s="50"/>
    </row>
    <row r="914" spans="1:18" ht="30" customHeight="1">
      <c r="A914" s="16"/>
      <c r="B914" s="16"/>
      <c r="C914" s="16"/>
      <c r="D914" s="16"/>
      <c r="E914" s="16"/>
      <c r="F914" s="16"/>
      <c r="G914" s="16"/>
      <c r="H914" s="10"/>
      <c r="I914" s="10"/>
      <c r="J914" s="10"/>
      <c r="K914" s="11"/>
      <c r="L914" s="11"/>
      <c r="M914" s="10"/>
      <c r="N914" s="11"/>
      <c r="O914" s="11"/>
      <c r="P914" s="61" t="str">
        <f>IF(Q914="SI","ENTREGADO",IF('CONSOLIDADO Y GRAFICAS'!AB914="","",(IF('CONSOLIDADO Y GRAFICAS'!AB914&lt;='CONSOLIDADO Y GRAFICAS'!AC914,"FALTA ENTREGA","PENDIENTE"))))</f>
        <v/>
      </c>
      <c r="Q914" s="55"/>
      <c r="R914" s="48"/>
    </row>
    <row r="915" spans="1:18" ht="30" customHeight="1">
      <c r="A915" s="12"/>
      <c r="B915" s="12"/>
      <c r="C915" s="12"/>
      <c r="D915" s="12"/>
      <c r="E915" s="12"/>
      <c r="F915" s="12"/>
      <c r="G915" s="12"/>
      <c r="H915" s="14"/>
      <c r="I915" s="14"/>
      <c r="J915" s="14"/>
      <c r="K915" s="15"/>
      <c r="L915" s="15"/>
      <c r="M915" s="14"/>
      <c r="N915" s="15"/>
      <c r="O915" s="15"/>
      <c r="P915" s="61" t="str">
        <f>IF(Q915="SI","ENTREGADO",IF('CONSOLIDADO Y GRAFICAS'!AB915="","",(IF('CONSOLIDADO Y GRAFICAS'!AB915&lt;='CONSOLIDADO Y GRAFICAS'!AC915,"FALTA ENTREGA","PENDIENTE"))))</f>
        <v/>
      </c>
      <c r="Q915" s="57"/>
      <c r="R915" s="50"/>
    </row>
    <row r="916" spans="1:18" ht="30" customHeight="1">
      <c r="A916" s="16"/>
      <c r="B916" s="16"/>
      <c r="C916" s="16"/>
      <c r="D916" s="16"/>
      <c r="E916" s="16"/>
      <c r="F916" s="16"/>
      <c r="G916" s="16"/>
      <c r="H916" s="10"/>
      <c r="I916" s="10"/>
      <c r="J916" s="10"/>
      <c r="K916" s="11"/>
      <c r="L916" s="11"/>
      <c r="M916" s="10"/>
      <c r="N916" s="11"/>
      <c r="O916" s="11"/>
      <c r="P916" s="61" t="str">
        <f>IF(Q916="SI","ENTREGADO",IF('CONSOLIDADO Y GRAFICAS'!AB916="","",(IF('CONSOLIDADO Y GRAFICAS'!AB916&lt;='CONSOLIDADO Y GRAFICAS'!AC916,"FALTA ENTREGA","PENDIENTE"))))</f>
        <v/>
      </c>
      <c r="Q916" s="55"/>
      <c r="R916" s="48"/>
    </row>
    <row r="917" spans="1:18" ht="30" customHeight="1">
      <c r="A917" s="12"/>
      <c r="B917" s="12"/>
      <c r="C917" s="12"/>
      <c r="D917" s="12"/>
      <c r="E917" s="12"/>
      <c r="F917" s="12"/>
      <c r="G917" s="12"/>
      <c r="H917" s="14"/>
      <c r="I917" s="14"/>
      <c r="J917" s="14"/>
      <c r="K917" s="15"/>
      <c r="L917" s="15"/>
      <c r="M917" s="14"/>
      <c r="N917" s="15"/>
      <c r="O917" s="15"/>
      <c r="P917" s="61" t="str">
        <f>IF(Q917="SI","ENTREGADO",IF('CONSOLIDADO Y GRAFICAS'!AB917="","",(IF('CONSOLIDADO Y GRAFICAS'!AB917&lt;='CONSOLIDADO Y GRAFICAS'!AC917,"FALTA ENTREGA","PENDIENTE"))))</f>
        <v/>
      </c>
      <c r="Q917" s="57"/>
      <c r="R917" s="50"/>
    </row>
    <row r="918" spans="1:18" ht="30" customHeight="1">
      <c r="A918" s="16"/>
      <c r="B918" s="16"/>
      <c r="C918" s="16"/>
      <c r="D918" s="16"/>
      <c r="E918" s="16"/>
      <c r="F918" s="16"/>
      <c r="G918" s="16"/>
      <c r="H918" s="10"/>
      <c r="I918" s="10"/>
      <c r="J918" s="10"/>
      <c r="K918" s="11"/>
      <c r="L918" s="11"/>
      <c r="M918" s="10"/>
      <c r="N918" s="11"/>
      <c r="O918" s="11"/>
      <c r="P918" s="61" t="str">
        <f>IF(Q918="SI","ENTREGADO",IF('CONSOLIDADO Y GRAFICAS'!AB918="","",(IF('CONSOLIDADO Y GRAFICAS'!AB918&lt;='CONSOLIDADO Y GRAFICAS'!AC918,"FALTA ENTREGA","PENDIENTE"))))</f>
        <v/>
      </c>
      <c r="Q918" s="55"/>
      <c r="R918" s="48"/>
    </row>
    <row r="919" spans="1:18" ht="30" customHeight="1">
      <c r="A919" s="12"/>
      <c r="B919" s="12"/>
      <c r="C919" s="12"/>
      <c r="D919" s="12"/>
      <c r="E919" s="12"/>
      <c r="F919" s="12"/>
      <c r="G919" s="12"/>
      <c r="H919" s="14"/>
      <c r="I919" s="14"/>
      <c r="J919" s="14"/>
      <c r="K919" s="15"/>
      <c r="L919" s="15"/>
      <c r="M919" s="14"/>
      <c r="N919" s="15"/>
      <c r="O919" s="15"/>
      <c r="P919" s="61" t="str">
        <f>IF(Q919="SI","ENTREGADO",IF('CONSOLIDADO Y GRAFICAS'!AB919="","",(IF('CONSOLIDADO Y GRAFICAS'!AB919&lt;='CONSOLIDADO Y GRAFICAS'!AC919,"FALTA ENTREGA","PENDIENTE"))))</f>
        <v/>
      </c>
      <c r="Q919" s="57"/>
      <c r="R919" s="50"/>
    </row>
    <row r="920" spans="1:18" ht="30" customHeight="1">
      <c r="A920" s="16"/>
      <c r="B920" s="16"/>
      <c r="C920" s="16"/>
      <c r="D920" s="16"/>
      <c r="E920" s="16"/>
      <c r="F920" s="16"/>
      <c r="G920" s="16"/>
      <c r="H920" s="10"/>
      <c r="I920" s="10"/>
      <c r="J920" s="10"/>
      <c r="K920" s="11"/>
      <c r="L920" s="11"/>
      <c r="M920" s="10"/>
      <c r="N920" s="11"/>
      <c r="O920" s="11"/>
      <c r="P920" s="61" t="str">
        <f>IF(Q920="SI","ENTREGADO",IF('CONSOLIDADO Y GRAFICAS'!AB920="","",(IF('CONSOLIDADO Y GRAFICAS'!AB920&lt;='CONSOLIDADO Y GRAFICAS'!AC920,"FALTA ENTREGA","PENDIENTE"))))</f>
        <v/>
      </c>
      <c r="Q920" s="55"/>
      <c r="R920" s="48"/>
    </row>
    <row r="921" spans="1:18" ht="30" customHeight="1">
      <c r="A921" s="12"/>
      <c r="B921" s="12"/>
      <c r="C921" s="12"/>
      <c r="D921" s="12"/>
      <c r="E921" s="12"/>
      <c r="F921" s="12"/>
      <c r="G921" s="12"/>
      <c r="H921" s="14"/>
      <c r="I921" s="14"/>
      <c r="J921" s="14"/>
      <c r="K921" s="15"/>
      <c r="L921" s="15"/>
      <c r="M921" s="14"/>
      <c r="N921" s="15"/>
      <c r="O921" s="15"/>
      <c r="P921" s="61" t="str">
        <f>IF(Q921="SI","ENTREGADO",IF('CONSOLIDADO Y GRAFICAS'!AB921="","",(IF('CONSOLIDADO Y GRAFICAS'!AB921&lt;='CONSOLIDADO Y GRAFICAS'!AC921,"FALTA ENTREGA","PENDIENTE"))))</f>
        <v/>
      </c>
      <c r="Q921" s="57"/>
      <c r="R921" s="50"/>
    </row>
    <row r="922" spans="1:18" ht="30" customHeight="1">
      <c r="A922" s="16"/>
      <c r="B922" s="16"/>
      <c r="C922" s="16"/>
      <c r="D922" s="16"/>
      <c r="E922" s="16"/>
      <c r="F922" s="16"/>
      <c r="G922" s="16"/>
      <c r="H922" s="10"/>
      <c r="I922" s="10"/>
      <c r="J922" s="10"/>
      <c r="K922" s="11"/>
      <c r="L922" s="11"/>
      <c r="M922" s="10"/>
      <c r="N922" s="11"/>
      <c r="O922" s="11"/>
      <c r="P922" s="61" t="str">
        <f>IF(Q922="SI","ENTREGADO",IF('CONSOLIDADO Y GRAFICAS'!AB922="","",(IF('CONSOLIDADO Y GRAFICAS'!AB922&lt;='CONSOLIDADO Y GRAFICAS'!AC922,"FALTA ENTREGA","PENDIENTE"))))</f>
        <v/>
      </c>
      <c r="Q922" s="55"/>
      <c r="R922" s="48"/>
    </row>
    <row r="923" spans="1:18" ht="30" customHeight="1">
      <c r="A923" s="12"/>
      <c r="B923" s="12"/>
      <c r="C923" s="12"/>
      <c r="D923" s="12"/>
      <c r="E923" s="12"/>
      <c r="F923" s="12"/>
      <c r="G923" s="12"/>
      <c r="H923" s="14"/>
      <c r="I923" s="14"/>
      <c r="J923" s="14"/>
      <c r="K923" s="15"/>
      <c r="L923" s="15"/>
      <c r="M923" s="14"/>
      <c r="N923" s="15"/>
      <c r="O923" s="15"/>
      <c r="P923" s="61" t="str">
        <f>IF(Q923="SI","ENTREGADO",IF('CONSOLIDADO Y GRAFICAS'!AB923="","",(IF('CONSOLIDADO Y GRAFICAS'!AB923&lt;='CONSOLIDADO Y GRAFICAS'!AC923,"FALTA ENTREGA","PENDIENTE"))))</f>
        <v/>
      </c>
      <c r="Q923" s="57"/>
      <c r="R923" s="50"/>
    </row>
    <row r="924" spans="1:18" ht="30" customHeight="1">
      <c r="A924" s="16"/>
      <c r="B924" s="16"/>
      <c r="C924" s="16"/>
      <c r="D924" s="16"/>
      <c r="E924" s="16"/>
      <c r="F924" s="16"/>
      <c r="G924" s="16"/>
      <c r="H924" s="10"/>
      <c r="I924" s="10"/>
      <c r="J924" s="10"/>
      <c r="K924" s="11"/>
      <c r="L924" s="11"/>
      <c r="M924" s="10"/>
      <c r="N924" s="11"/>
      <c r="O924" s="11"/>
      <c r="P924" s="61" t="str">
        <f>IF(Q924="SI","ENTREGADO",IF('CONSOLIDADO Y GRAFICAS'!AB924="","",(IF('CONSOLIDADO Y GRAFICAS'!AB924&lt;='CONSOLIDADO Y GRAFICAS'!AC924,"FALTA ENTREGA","PENDIENTE"))))</f>
        <v/>
      </c>
      <c r="Q924" s="55"/>
      <c r="R924" s="48"/>
    </row>
    <row r="925" spans="1:18" ht="30" customHeight="1">
      <c r="A925" s="12"/>
      <c r="B925" s="12"/>
      <c r="C925" s="12"/>
      <c r="D925" s="12"/>
      <c r="E925" s="12"/>
      <c r="F925" s="12"/>
      <c r="G925" s="12"/>
      <c r="H925" s="14"/>
      <c r="I925" s="14"/>
      <c r="J925" s="14"/>
      <c r="K925" s="15"/>
      <c r="L925" s="15"/>
      <c r="M925" s="14"/>
      <c r="N925" s="15"/>
      <c r="O925" s="15"/>
      <c r="P925" s="61" t="str">
        <f>IF(Q925="SI","ENTREGADO",IF('CONSOLIDADO Y GRAFICAS'!AB925="","",(IF('CONSOLIDADO Y GRAFICAS'!AB925&lt;='CONSOLIDADO Y GRAFICAS'!AC925,"FALTA ENTREGA","PENDIENTE"))))</f>
        <v/>
      </c>
      <c r="Q925" s="57"/>
      <c r="R925" s="50"/>
    </row>
    <row r="926" spans="1:18" ht="30" customHeight="1">
      <c r="A926" s="16"/>
      <c r="B926" s="16"/>
      <c r="C926" s="16"/>
      <c r="D926" s="16"/>
      <c r="E926" s="16"/>
      <c r="F926" s="16"/>
      <c r="G926" s="16"/>
      <c r="H926" s="10"/>
      <c r="I926" s="10"/>
      <c r="J926" s="10"/>
      <c r="K926" s="11"/>
      <c r="L926" s="11"/>
      <c r="M926" s="10"/>
      <c r="N926" s="11"/>
      <c r="O926" s="11"/>
      <c r="P926" s="61" t="str">
        <f>IF(Q926="SI","ENTREGADO",IF('CONSOLIDADO Y GRAFICAS'!AB926="","",(IF('CONSOLIDADO Y GRAFICAS'!AB926&lt;='CONSOLIDADO Y GRAFICAS'!AC926,"FALTA ENTREGA","PENDIENTE"))))</f>
        <v/>
      </c>
      <c r="Q926" s="55"/>
      <c r="R926" s="48"/>
    </row>
    <row r="927" spans="1:18" ht="30" customHeight="1">
      <c r="A927" s="12"/>
      <c r="B927" s="12"/>
      <c r="C927" s="12"/>
      <c r="D927" s="12"/>
      <c r="E927" s="12"/>
      <c r="F927" s="12"/>
      <c r="G927" s="12"/>
      <c r="H927" s="14"/>
      <c r="I927" s="14"/>
      <c r="J927" s="14"/>
      <c r="K927" s="15"/>
      <c r="L927" s="15"/>
      <c r="M927" s="14"/>
      <c r="N927" s="15"/>
      <c r="O927" s="15"/>
      <c r="P927" s="61" t="str">
        <f>IF(Q927="SI","ENTREGADO",IF('CONSOLIDADO Y GRAFICAS'!AB927="","",(IF('CONSOLIDADO Y GRAFICAS'!AB927&lt;='CONSOLIDADO Y GRAFICAS'!AC927,"FALTA ENTREGA","PENDIENTE"))))</f>
        <v/>
      </c>
      <c r="Q927" s="57"/>
      <c r="R927" s="50"/>
    </row>
    <row r="928" spans="1:18" ht="30" customHeight="1">
      <c r="A928" s="16"/>
      <c r="B928" s="16"/>
      <c r="C928" s="16"/>
      <c r="D928" s="16"/>
      <c r="E928" s="16"/>
      <c r="F928" s="16"/>
      <c r="G928" s="16"/>
      <c r="H928" s="10"/>
      <c r="I928" s="10"/>
      <c r="J928" s="10"/>
      <c r="K928" s="11"/>
      <c r="L928" s="11"/>
      <c r="M928" s="10"/>
      <c r="N928" s="11"/>
      <c r="O928" s="11"/>
      <c r="P928" s="61" t="str">
        <f>IF(Q928="SI","ENTREGADO",IF('CONSOLIDADO Y GRAFICAS'!AB928="","",(IF('CONSOLIDADO Y GRAFICAS'!AB928&lt;='CONSOLIDADO Y GRAFICAS'!AC928,"FALTA ENTREGA","PENDIENTE"))))</f>
        <v/>
      </c>
      <c r="Q928" s="55"/>
      <c r="R928" s="48"/>
    </row>
    <row r="929" spans="1:18" ht="30" customHeight="1">
      <c r="A929" s="12"/>
      <c r="B929" s="12"/>
      <c r="C929" s="12"/>
      <c r="D929" s="12"/>
      <c r="E929" s="12"/>
      <c r="F929" s="12"/>
      <c r="G929" s="12"/>
      <c r="H929" s="14"/>
      <c r="I929" s="14"/>
      <c r="J929" s="14"/>
      <c r="K929" s="15"/>
      <c r="L929" s="15"/>
      <c r="M929" s="14"/>
      <c r="N929" s="15"/>
      <c r="O929" s="15"/>
      <c r="P929" s="61" t="str">
        <f>IF(Q929="SI","ENTREGADO",IF('CONSOLIDADO Y GRAFICAS'!AB929="","",(IF('CONSOLIDADO Y GRAFICAS'!AB929&lt;='CONSOLIDADO Y GRAFICAS'!AC929,"FALTA ENTREGA","PENDIENTE"))))</f>
        <v/>
      </c>
      <c r="Q929" s="57"/>
      <c r="R929" s="50"/>
    </row>
    <row r="930" spans="1:18" ht="30" customHeight="1">
      <c r="A930" s="16"/>
      <c r="B930" s="16"/>
      <c r="C930" s="16"/>
      <c r="D930" s="16"/>
      <c r="E930" s="16"/>
      <c r="F930" s="16"/>
      <c r="G930" s="16"/>
      <c r="H930" s="10"/>
      <c r="I930" s="10"/>
      <c r="J930" s="10"/>
      <c r="K930" s="11"/>
      <c r="L930" s="11"/>
      <c r="M930" s="10"/>
      <c r="N930" s="11"/>
      <c r="O930" s="11"/>
      <c r="P930" s="61" t="str">
        <f>IF(Q930="SI","ENTREGADO",IF('CONSOLIDADO Y GRAFICAS'!AB930="","",(IF('CONSOLIDADO Y GRAFICAS'!AB930&lt;='CONSOLIDADO Y GRAFICAS'!AC930,"FALTA ENTREGA","PENDIENTE"))))</f>
        <v/>
      </c>
      <c r="Q930" s="55"/>
      <c r="R930" s="48"/>
    </row>
    <row r="931" spans="1:18" ht="30" customHeight="1">
      <c r="A931" s="12"/>
      <c r="B931" s="12"/>
      <c r="C931" s="12"/>
      <c r="D931" s="12"/>
      <c r="E931" s="12"/>
      <c r="F931" s="12"/>
      <c r="G931" s="12"/>
      <c r="H931" s="14"/>
      <c r="I931" s="14"/>
      <c r="J931" s="14"/>
      <c r="K931" s="15"/>
      <c r="L931" s="15"/>
      <c r="M931" s="14"/>
      <c r="N931" s="15"/>
      <c r="O931" s="15"/>
      <c r="P931" s="61" t="str">
        <f>IF(Q931="SI","ENTREGADO",IF('CONSOLIDADO Y GRAFICAS'!AB931="","",(IF('CONSOLIDADO Y GRAFICAS'!AB931&lt;='CONSOLIDADO Y GRAFICAS'!AC931,"FALTA ENTREGA","PENDIENTE"))))</f>
        <v/>
      </c>
      <c r="Q931" s="57"/>
      <c r="R931" s="50"/>
    </row>
    <row r="932" spans="1:18" ht="30" customHeight="1">
      <c r="A932" s="16"/>
      <c r="B932" s="16"/>
      <c r="C932" s="16"/>
      <c r="D932" s="16"/>
      <c r="E932" s="16"/>
      <c r="F932" s="16"/>
      <c r="G932" s="16"/>
      <c r="H932" s="10"/>
      <c r="I932" s="10"/>
      <c r="J932" s="10"/>
      <c r="K932" s="11"/>
      <c r="L932" s="11"/>
      <c r="M932" s="10"/>
      <c r="N932" s="11"/>
      <c r="O932" s="11"/>
      <c r="P932" s="61" t="str">
        <f>IF(Q932="SI","ENTREGADO",IF('CONSOLIDADO Y GRAFICAS'!AB932="","",(IF('CONSOLIDADO Y GRAFICAS'!AB932&lt;='CONSOLIDADO Y GRAFICAS'!AC932,"FALTA ENTREGA","PENDIENTE"))))</f>
        <v/>
      </c>
      <c r="Q932" s="55"/>
      <c r="R932" s="48"/>
    </row>
    <row r="933" spans="1:18" ht="30" customHeight="1">
      <c r="A933" s="12"/>
      <c r="B933" s="12"/>
      <c r="C933" s="12"/>
      <c r="D933" s="12"/>
      <c r="E933" s="12"/>
      <c r="F933" s="12"/>
      <c r="G933" s="12"/>
      <c r="H933" s="14"/>
      <c r="I933" s="14"/>
      <c r="J933" s="14"/>
      <c r="K933" s="15"/>
      <c r="L933" s="15"/>
      <c r="M933" s="14"/>
      <c r="N933" s="15"/>
      <c r="O933" s="15"/>
      <c r="P933" s="61" t="str">
        <f>IF(Q933="SI","ENTREGADO",IF('CONSOLIDADO Y GRAFICAS'!AB933="","",(IF('CONSOLIDADO Y GRAFICAS'!AB933&lt;='CONSOLIDADO Y GRAFICAS'!AC933,"FALTA ENTREGA","PENDIENTE"))))</f>
        <v/>
      </c>
      <c r="Q933" s="57"/>
      <c r="R933" s="50"/>
    </row>
    <row r="934" spans="1:18" ht="30" customHeight="1">
      <c r="A934" s="16"/>
      <c r="B934" s="16"/>
      <c r="C934" s="16"/>
      <c r="D934" s="16"/>
      <c r="E934" s="16"/>
      <c r="F934" s="16"/>
      <c r="G934" s="16"/>
      <c r="H934" s="10"/>
      <c r="I934" s="10"/>
      <c r="J934" s="10"/>
      <c r="K934" s="11"/>
      <c r="L934" s="11"/>
      <c r="M934" s="10"/>
      <c r="N934" s="11"/>
      <c r="O934" s="11"/>
      <c r="P934" s="61" t="str">
        <f>IF(Q934="SI","ENTREGADO",IF('CONSOLIDADO Y GRAFICAS'!AB934="","",(IF('CONSOLIDADO Y GRAFICAS'!AB934&lt;='CONSOLIDADO Y GRAFICAS'!AC934,"FALTA ENTREGA","PENDIENTE"))))</f>
        <v/>
      </c>
      <c r="Q934" s="55"/>
      <c r="R934" s="48"/>
    </row>
    <row r="935" spans="1:18" ht="30" customHeight="1">
      <c r="A935" s="12"/>
      <c r="B935" s="12"/>
      <c r="C935" s="12"/>
      <c r="D935" s="12"/>
      <c r="E935" s="12"/>
      <c r="F935" s="12"/>
      <c r="G935" s="12"/>
      <c r="H935" s="14"/>
      <c r="I935" s="14"/>
      <c r="J935" s="14"/>
      <c r="K935" s="15"/>
      <c r="L935" s="15"/>
      <c r="M935" s="14"/>
      <c r="N935" s="15"/>
      <c r="O935" s="15"/>
      <c r="P935" s="61" t="str">
        <f>IF(Q935="SI","ENTREGADO",IF('CONSOLIDADO Y GRAFICAS'!AB935="","",(IF('CONSOLIDADO Y GRAFICAS'!AB935&lt;='CONSOLIDADO Y GRAFICAS'!AC935,"FALTA ENTREGA","PENDIENTE"))))</f>
        <v/>
      </c>
      <c r="Q935" s="57"/>
      <c r="R935" s="50"/>
    </row>
    <row r="936" spans="1:18" ht="30" customHeight="1">
      <c r="A936" s="16"/>
      <c r="B936" s="16"/>
      <c r="C936" s="16"/>
      <c r="D936" s="16"/>
      <c r="E936" s="16"/>
      <c r="F936" s="16"/>
      <c r="G936" s="16"/>
      <c r="H936" s="10"/>
      <c r="I936" s="10"/>
      <c r="J936" s="10"/>
      <c r="K936" s="11"/>
      <c r="L936" s="11"/>
      <c r="M936" s="10"/>
      <c r="N936" s="11"/>
      <c r="O936" s="11"/>
      <c r="P936" s="61" t="str">
        <f>IF(Q936="SI","ENTREGADO",IF('CONSOLIDADO Y GRAFICAS'!AB936="","",(IF('CONSOLIDADO Y GRAFICAS'!AB936&lt;='CONSOLIDADO Y GRAFICAS'!AC936,"FALTA ENTREGA","PENDIENTE"))))</f>
        <v/>
      </c>
      <c r="Q936" s="55"/>
      <c r="R936" s="48"/>
    </row>
    <row r="937" spans="1:18" ht="30" customHeight="1">
      <c r="A937" s="12"/>
      <c r="B937" s="12"/>
      <c r="C937" s="12"/>
      <c r="D937" s="12"/>
      <c r="E937" s="12"/>
      <c r="F937" s="12"/>
      <c r="G937" s="12"/>
      <c r="H937" s="14"/>
      <c r="I937" s="14"/>
      <c r="J937" s="14"/>
      <c r="K937" s="15"/>
      <c r="L937" s="15"/>
      <c r="M937" s="14"/>
      <c r="N937" s="15"/>
      <c r="O937" s="15"/>
      <c r="P937" s="61" t="str">
        <f>IF(Q937="SI","ENTREGADO",IF('CONSOLIDADO Y GRAFICAS'!AB937="","",(IF('CONSOLIDADO Y GRAFICAS'!AB937&lt;='CONSOLIDADO Y GRAFICAS'!AC937,"FALTA ENTREGA","PENDIENTE"))))</f>
        <v/>
      </c>
      <c r="Q937" s="57"/>
      <c r="R937" s="50"/>
    </row>
    <row r="938" spans="1:18" ht="30" customHeight="1">
      <c r="A938" s="16"/>
      <c r="B938" s="16"/>
      <c r="C938" s="16"/>
      <c r="D938" s="16"/>
      <c r="E938" s="16"/>
      <c r="F938" s="16"/>
      <c r="G938" s="16"/>
      <c r="H938" s="10"/>
      <c r="I938" s="10"/>
      <c r="J938" s="10"/>
      <c r="K938" s="11"/>
      <c r="L938" s="11"/>
      <c r="M938" s="10"/>
      <c r="N938" s="11"/>
      <c r="O938" s="11"/>
      <c r="P938" s="61" t="str">
        <f>IF(Q938="SI","ENTREGADO",IF('CONSOLIDADO Y GRAFICAS'!AB938="","",(IF('CONSOLIDADO Y GRAFICAS'!AB938&lt;='CONSOLIDADO Y GRAFICAS'!AC938,"FALTA ENTREGA","PENDIENTE"))))</f>
        <v/>
      </c>
      <c r="Q938" s="55"/>
      <c r="R938" s="48"/>
    </row>
    <row r="939" spans="1:18" ht="30" customHeight="1">
      <c r="A939" s="12"/>
      <c r="B939" s="12"/>
      <c r="C939" s="12"/>
      <c r="D939" s="12"/>
      <c r="E939" s="12"/>
      <c r="F939" s="12"/>
      <c r="G939" s="12"/>
      <c r="H939" s="14"/>
      <c r="I939" s="14"/>
      <c r="J939" s="14"/>
      <c r="K939" s="15"/>
      <c r="L939" s="15"/>
      <c r="M939" s="14"/>
      <c r="N939" s="15"/>
      <c r="O939" s="15"/>
      <c r="P939" s="61" t="str">
        <f>IF(Q939="SI","ENTREGADO",IF('CONSOLIDADO Y GRAFICAS'!AB939="","",(IF('CONSOLIDADO Y GRAFICAS'!AB939&lt;='CONSOLIDADO Y GRAFICAS'!AC939,"FALTA ENTREGA","PENDIENTE"))))</f>
        <v/>
      </c>
      <c r="Q939" s="57"/>
      <c r="R939" s="50"/>
    </row>
    <row r="940" spans="1:18" ht="30" customHeight="1">
      <c r="A940" s="16"/>
      <c r="B940" s="16"/>
      <c r="C940" s="16"/>
      <c r="D940" s="16"/>
      <c r="E940" s="16"/>
      <c r="F940" s="16"/>
      <c r="G940" s="16"/>
      <c r="H940" s="10"/>
      <c r="I940" s="10"/>
      <c r="J940" s="10"/>
      <c r="K940" s="11"/>
      <c r="L940" s="11"/>
      <c r="M940" s="10"/>
      <c r="N940" s="11"/>
      <c r="O940" s="11"/>
      <c r="P940" s="61" t="str">
        <f>IF(Q940="SI","ENTREGADO",IF('CONSOLIDADO Y GRAFICAS'!AB940="","",(IF('CONSOLIDADO Y GRAFICAS'!AB940&lt;='CONSOLIDADO Y GRAFICAS'!AC940,"FALTA ENTREGA","PENDIENTE"))))</f>
        <v/>
      </c>
      <c r="Q940" s="55"/>
      <c r="R940" s="48"/>
    </row>
    <row r="941" spans="1:18" ht="30" customHeight="1">
      <c r="A941" s="12"/>
      <c r="B941" s="12"/>
      <c r="C941" s="12"/>
      <c r="D941" s="12"/>
      <c r="E941" s="12"/>
      <c r="F941" s="12"/>
      <c r="G941" s="12"/>
      <c r="H941" s="14"/>
      <c r="I941" s="14"/>
      <c r="J941" s="14"/>
      <c r="K941" s="15"/>
      <c r="L941" s="15"/>
      <c r="M941" s="14"/>
      <c r="N941" s="15"/>
      <c r="O941" s="15"/>
      <c r="P941" s="61" t="str">
        <f>IF(Q941="SI","ENTREGADO",IF('CONSOLIDADO Y GRAFICAS'!AB941="","",(IF('CONSOLIDADO Y GRAFICAS'!AB941&lt;='CONSOLIDADO Y GRAFICAS'!AC941,"FALTA ENTREGA","PENDIENTE"))))</f>
        <v/>
      </c>
      <c r="Q941" s="57"/>
      <c r="R941" s="50"/>
    </row>
    <row r="942" spans="1:18" ht="30" customHeight="1">
      <c r="A942" s="16"/>
      <c r="B942" s="16"/>
      <c r="C942" s="16"/>
      <c r="D942" s="16"/>
      <c r="E942" s="16"/>
      <c r="F942" s="16"/>
      <c r="G942" s="16"/>
      <c r="H942" s="10"/>
      <c r="I942" s="10"/>
      <c r="J942" s="10"/>
      <c r="K942" s="11"/>
      <c r="L942" s="11"/>
      <c r="M942" s="10"/>
      <c r="N942" s="11"/>
      <c r="O942" s="11"/>
      <c r="P942" s="61" t="str">
        <f>IF(Q942="SI","ENTREGADO",IF('CONSOLIDADO Y GRAFICAS'!AB942="","",(IF('CONSOLIDADO Y GRAFICAS'!AB942&lt;='CONSOLIDADO Y GRAFICAS'!AC942,"FALTA ENTREGA","PENDIENTE"))))</f>
        <v/>
      </c>
      <c r="Q942" s="55"/>
      <c r="R942" s="48"/>
    </row>
    <row r="943" spans="1:18" ht="30" customHeight="1">
      <c r="A943" s="12"/>
      <c r="B943" s="12"/>
      <c r="C943" s="12"/>
      <c r="D943" s="12"/>
      <c r="E943" s="12"/>
      <c r="F943" s="12"/>
      <c r="G943" s="12"/>
      <c r="H943" s="14"/>
      <c r="I943" s="14"/>
      <c r="J943" s="14"/>
      <c r="K943" s="15"/>
      <c r="L943" s="15"/>
      <c r="M943" s="14"/>
      <c r="N943" s="15"/>
      <c r="O943" s="15"/>
      <c r="P943" s="61" t="str">
        <f>IF(Q943="SI","ENTREGADO",IF('CONSOLIDADO Y GRAFICAS'!AB943="","",(IF('CONSOLIDADO Y GRAFICAS'!AB943&lt;='CONSOLIDADO Y GRAFICAS'!AC943,"FALTA ENTREGA","PENDIENTE"))))</f>
        <v/>
      </c>
      <c r="Q943" s="57"/>
      <c r="R943" s="50"/>
    </row>
    <row r="944" spans="1:18" ht="30" customHeight="1">
      <c r="A944" s="16"/>
      <c r="B944" s="16"/>
      <c r="C944" s="16"/>
      <c r="D944" s="16"/>
      <c r="E944" s="16"/>
      <c r="F944" s="16"/>
      <c r="G944" s="16"/>
      <c r="H944" s="10"/>
      <c r="I944" s="10"/>
      <c r="J944" s="10"/>
      <c r="K944" s="11"/>
      <c r="L944" s="11"/>
      <c r="M944" s="10"/>
      <c r="N944" s="11"/>
      <c r="O944" s="11"/>
      <c r="P944" s="61" t="str">
        <f>IF(Q944="SI","ENTREGADO",IF('CONSOLIDADO Y GRAFICAS'!AB944="","",(IF('CONSOLIDADO Y GRAFICAS'!AB944&lt;='CONSOLIDADO Y GRAFICAS'!AC944,"FALTA ENTREGA","PENDIENTE"))))</f>
        <v/>
      </c>
      <c r="Q944" s="55"/>
      <c r="R944" s="48"/>
    </row>
    <row r="945" spans="1:18" ht="30" customHeight="1">
      <c r="A945" s="12"/>
      <c r="B945" s="12"/>
      <c r="C945" s="12"/>
      <c r="D945" s="12"/>
      <c r="E945" s="12"/>
      <c r="F945" s="12"/>
      <c r="G945" s="12"/>
      <c r="H945" s="14"/>
      <c r="I945" s="14"/>
      <c r="J945" s="14"/>
      <c r="K945" s="15"/>
      <c r="L945" s="15"/>
      <c r="M945" s="14"/>
      <c r="N945" s="15"/>
      <c r="O945" s="15"/>
      <c r="P945" s="61" t="str">
        <f>IF(Q945="SI","ENTREGADO",IF('CONSOLIDADO Y GRAFICAS'!AB945="","",(IF('CONSOLIDADO Y GRAFICAS'!AB945&lt;='CONSOLIDADO Y GRAFICAS'!AC945,"FALTA ENTREGA","PENDIENTE"))))</f>
        <v/>
      </c>
      <c r="Q945" s="57"/>
      <c r="R945" s="50"/>
    </row>
    <row r="946" spans="1:18" ht="30" customHeight="1">
      <c r="A946" s="16"/>
      <c r="B946" s="16"/>
      <c r="C946" s="16"/>
      <c r="D946" s="16"/>
      <c r="E946" s="16"/>
      <c r="F946" s="16"/>
      <c r="G946" s="16"/>
      <c r="H946" s="10"/>
      <c r="I946" s="10"/>
      <c r="J946" s="10"/>
      <c r="K946" s="11"/>
      <c r="L946" s="11"/>
      <c r="M946" s="10"/>
      <c r="N946" s="11"/>
      <c r="O946" s="11"/>
      <c r="P946" s="61" t="str">
        <f>IF(Q946="SI","ENTREGADO",IF('CONSOLIDADO Y GRAFICAS'!AB946="","",(IF('CONSOLIDADO Y GRAFICAS'!AB946&lt;='CONSOLIDADO Y GRAFICAS'!AC946,"FALTA ENTREGA","PENDIENTE"))))</f>
        <v/>
      </c>
      <c r="Q946" s="55"/>
      <c r="R946" s="48"/>
    </row>
    <row r="947" spans="1:18" ht="30" customHeight="1">
      <c r="A947" s="12"/>
      <c r="B947" s="12"/>
      <c r="C947" s="12"/>
      <c r="D947" s="12"/>
      <c r="E947" s="12"/>
      <c r="F947" s="12"/>
      <c r="G947" s="12"/>
      <c r="H947" s="14"/>
      <c r="I947" s="14"/>
      <c r="J947" s="14"/>
      <c r="K947" s="15"/>
      <c r="L947" s="15"/>
      <c r="M947" s="14"/>
      <c r="N947" s="15"/>
      <c r="O947" s="15"/>
      <c r="P947" s="61" t="str">
        <f>IF(Q947="SI","ENTREGADO",IF('CONSOLIDADO Y GRAFICAS'!AB947="","",(IF('CONSOLIDADO Y GRAFICAS'!AB947&lt;='CONSOLIDADO Y GRAFICAS'!AC947,"FALTA ENTREGA","PENDIENTE"))))</f>
        <v/>
      </c>
      <c r="Q947" s="57"/>
      <c r="R947" s="50"/>
    </row>
    <row r="948" spans="1:18" ht="30" customHeight="1">
      <c r="A948" s="16"/>
      <c r="B948" s="16"/>
      <c r="C948" s="16"/>
      <c r="D948" s="16"/>
      <c r="E948" s="16"/>
      <c r="F948" s="16"/>
      <c r="G948" s="16"/>
      <c r="H948" s="10"/>
      <c r="I948" s="10"/>
      <c r="J948" s="10"/>
      <c r="K948" s="11"/>
      <c r="L948" s="11"/>
      <c r="M948" s="10"/>
      <c r="N948" s="11"/>
      <c r="O948" s="11"/>
      <c r="P948" s="61" t="str">
        <f>IF(Q948="SI","ENTREGADO",IF('CONSOLIDADO Y GRAFICAS'!AB948="","",(IF('CONSOLIDADO Y GRAFICAS'!AB948&lt;='CONSOLIDADO Y GRAFICAS'!AC948,"FALTA ENTREGA","PENDIENTE"))))</f>
        <v/>
      </c>
      <c r="Q948" s="55"/>
      <c r="R948" s="48"/>
    </row>
    <row r="949" spans="1:18" ht="30" customHeight="1">
      <c r="A949" s="12"/>
      <c r="B949" s="12"/>
      <c r="C949" s="12"/>
      <c r="D949" s="12"/>
      <c r="E949" s="12"/>
      <c r="F949" s="12"/>
      <c r="G949" s="12"/>
      <c r="H949" s="14"/>
      <c r="I949" s="14"/>
      <c r="J949" s="14"/>
      <c r="K949" s="15"/>
      <c r="L949" s="15"/>
      <c r="M949" s="14"/>
      <c r="N949" s="15"/>
      <c r="O949" s="15"/>
      <c r="P949" s="61" t="str">
        <f>IF(Q949="SI","ENTREGADO",IF('CONSOLIDADO Y GRAFICAS'!AB949="","",(IF('CONSOLIDADO Y GRAFICAS'!AB949&lt;='CONSOLIDADO Y GRAFICAS'!AC949,"FALTA ENTREGA","PENDIENTE"))))</f>
        <v/>
      </c>
      <c r="Q949" s="57"/>
      <c r="R949" s="50"/>
    </row>
    <row r="950" spans="1:18" ht="30" customHeight="1">
      <c r="A950" s="16"/>
      <c r="B950" s="16"/>
      <c r="C950" s="16"/>
      <c r="D950" s="16"/>
      <c r="E950" s="16"/>
      <c r="F950" s="16"/>
      <c r="G950" s="16"/>
      <c r="H950" s="10"/>
      <c r="I950" s="10"/>
      <c r="J950" s="10"/>
      <c r="K950" s="11"/>
      <c r="L950" s="11"/>
      <c r="M950" s="10"/>
      <c r="N950" s="11"/>
      <c r="O950" s="11"/>
      <c r="P950" s="61" t="str">
        <f>IF(Q950="SI","ENTREGADO",IF('CONSOLIDADO Y GRAFICAS'!AB950="","",(IF('CONSOLIDADO Y GRAFICAS'!AB950&lt;='CONSOLIDADO Y GRAFICAS'!AC950,"FALTA ENTREGA","PENDIENTE"))))</f>
        <v/>
      </c>
      <c r="Q950" s="55"/>
      <c r="R950" s="48"/>
    </row>
    <row r="951" spans="1:18" ht="30" customHeight="1">
      <c r="A951" s="12"/>
      <c r="B951" s="12"/>
      <c r="C951" s="12"/>
      <c r="D951" s="12"/>
      <c r="E951" s="12"/>
      <c r="F951" s="12"/>
      <c r="G951" s="12"/>
      <c r="H951" s="14"/>
      <c r="I951" s="14"/>
      <c r="J951" s="14"/>
      <c r="K951" s="15"/>
      <c r="L951" s="15"/>
      <c r="M951" s="14"/>
      <c r="N951" s="15"/>
      <c r="O951" s="15"/>
      <c r="P951" s="61" t="str">
        <f>IF(Q951="SI","ENTREGADO",IF('CONSOLIDADO Y GRAFICAS'!AB951="","",(IF('CONSOLIDADO Y GRAFICAS'!AB951&lt;='CONSOLIDADO Y GRAFICAS'!AC951,"FALTA ENTREGA","PENDIENTE"))))</f>
        <v/>
      </c>
      <c r="Q951" s="57"/>
      <c r="R951" s="50"/>
    </row>
    <row r="952" spans="1:18" ht="30" customHeight="1">
      <c r="A952" s="16"/>
      <c r="B952" s="16"/>
      <c r="C952" s="16"/>
      <c r="D952" s="16"/>
      <c r="E952" s="16"/>
      <c r="F952" s="16"/>
      <c r="G952" s="16"/>
      <c r="H952" s="10"/>
      <c r="I952" s="10"/>
      <c r="J952" s="10"/>
      <c r="K952" s="11"/>
      <c r="L952" s="11"/>
      <c r="M952" s="10"/>
      <c r="N952" s="11"/>
      <c r="O952" s="11"/>
      <c r="P952" s="61" t="str">
        <f>IF(Q952="SI","ENTREGADO",IF('CONSOLIDADO Y GRAFICAS'!AB952="","",(IF('CONSOLIDADO Y GRAFICAS'!AB952&lt;='CONSOLIDADO Y GRAFICAS'!AC952,"FALTA ENTREGA","PENDIENTE"))))</f>
        <v/>
      </c>
      <c r="Q952" s="55"/>
      <c r="R952" s="48"/>
    </row>
    <row r="953" spans="1:18" ht="30" customHeight="1">
      <c r="A953" s="12"/>
      <c r="B953" s="12"/>
      <c r="C953" s="12"/>
      <c r="D953" s="12"/>
      <c r="E953" s="12"/>
      <c r="F953" s="12"/>
      <c r="G953" s="12"/>
      <c r="H953" s="14"/>
      <c r="I953" s="14"/>
      <c r="J953" s="14"/>
      <c r="K953" s="15"/>
      <c r="L953" s="15"/>
      <c r="M953" s="14"/>
      <c r="N953" s="15"/>
      <c r="O953" s="15"/>
      <c r="P953" s="61" t="str">
        <f>IF(Q953="SI","ENTREGADO",IF('CONSOLIDADO Y GRAFICAS'!AB953="","",(IF('CONSOLIDADO Y GRAFICAS'!AB953&lt;='CONSOLIDADO Y GRAFICAS'!AC953,"FALTA ENTREGA","PENDIENTE"))))</f>
        <v/>
      </c>
      <c r="Q953" s="57"/>
      <c r="R953" s="50"/>
    </row>
    <row r="954" spans="1:18" ht="30" customHeight="1">
      <c r="A954" s="16"/>
      <c r="B954" s="16"/>
      <c r="C954" s="16"/>
      <c r="D954" s="16"/>
      <c r="E954" s="16"/>
      <c r="F954" s="16"/>
      <c r="G954" s="16"/>
      <c r="H954" s="10"/>
      <c r="I954" s="10"/>
      <c r="J954" s="10"/>
      <c r="K954" s="11"/>
      <c r="L954" s="11"/>
      <c r="M954" s="10"/>
      <c r="N954" s="11"/>
      <c r="O954" s="11"/>
      <c r="P954" s="61" t="str">
        <f>IF(Q954="SI","ENTREGADO",IF('CONSOLIDADO Y GRAFICAS'!AB954="","",(IF('CONSOLIDADO Y GRAFICAS'!AB954&lt;='CONSOLIDADO Y GRAFICAS'!AC954,"FALTA ENTREGA","PENDIENTE"))))</f>
        <v/>
      </c>
      <c r="Q954" s="55"/>
      <c r="R954" s="48"/>
    </row>
    <row r="955" spans="1:18" ht="30" customHeight="1">
      <c r="A955" s="12"/>
      <c r="B955" s="12"/>
      <c r="C955" s="12"/>
      <c r="D955" s="12"/>
      <c r="E955" s="12"/>
      <c r="F955" s="12"/>
      <c r="G955" s="12"/>
      <c r="H955" s="14"/>
      <c r="I955" s="14"/>
      <c r="J955" s="14"/>
      <c r="K955" s="15"/>
      <c r="L955" s="15"/>
      <c r="M955" s="14"/>
      <c r="N955" s="15"/>
      <c r="O955" s="15"/>
      <c r="P955" s="61" t="str">
        <f>IF(Q955="SI","ENTREGADO",IF('CONSOLIDADO Y GRAFICAS'!AB955="","",(IF('CONSOLIDADO Y GRAFICAS'!AB955&lt;='CONSOLIDADO Y GRAFICAS'!AC955,"FALTA ENTREGA","PENDIENTE"))))</f>
        <v/>
      </c>
      <c r="Q955" s="57"/>
      <c r="R955" s="50"/>
    </row>
    <row r="956" spans="1:18" ht="30" customHeight="1">
      <c r="A956" s="16"/>
      <c r="B956" s="16"/>
      <c r="C956" s="16"/>
      <c r="D956" s="16"/>
      <c r="E956" s="16"/>
      <c r="F956" s="16"/>
      <c r="G956" s="16"/>
      <c r="H956" s="10"/>
      <c r="I956" s="10"/>
      <c r="J956" s="10"/>
      <c r="K956" s="11"/>
      <c r="L956" s="11"/>
      <c r="M956" s="10"/>
      <c r="N956" s="11"/>
      <c r="O956" s="11"/>
      <c r="P956" s="61" t="str">
        <f>IF(Q956="SI","ENTREGADO",IF('CONSOLIDADO Y GRAFICAS'!AB956="","",(IF('CONSOLIDADO Y GRAFICAS'!AB956&lt;='CONSOLIDADO Y GRAFICAS'!AC956,"FALTA ENTREGA","PENDIENTE"))))</f>
        <v/>
      </c>
      <c r="Q956" s="55"/>
      <c r="R956" s="48"/>
    </row>
    <row r="957" spans="1:18" ht="30" customHeight="1">
      <c r="A957" s="12"/>
      <c r="B957" s="12"/>
      <c r="C957" s="12"/>
      <c r="D957" s="12"/>
      <c r="E957" s="12"/>
      <c r="F957" s="12"/>
      <c r="G957" s="12"/>
      <c r="H957" s="14"/>
      <c r="I957" s="14"/>
      <c r="J957" s="14"/>
      <c r="K957" s="15"/>
      <c r="L957" s="15"/>
      <c r="M957" s="14"/>
      <c r="N957" s="15"/>
      <c r="O957" s="15"/>
      <c r="P957" s="61" t="str">
        <f>IF(Q957="SI","ENTREGADO",IF('CONSOLIDADO Y GRAFICAS'!AB957="","",(IF('CONSOLIDADO Y GRAFICAS'!AB957&lt;='CONSOLIDADO Y GRAFICAS'!AC957,"FALTA ENTREGA","PENDIENTE"))))</f>
        <v/>
      </c>
      <c r="Q957" s="57"/>
      <c r="R957" s="50"/>
    </row>
    <row r="958" spans="1:18" ht="30" customHeight="1">
      <c r="A958" s="16"/>
      <c r="B958" s="16"/>
      <c r="C958" s="16"/>
      <c r="D958" s="16"/>
      <c r="E958" s="16"/>
      <c r="F958" s="16"/>
      <c r="G958" s="16"/>
      <c r="H958" s="10"/>
      <c r="I958" s="10"/>
      <c r="J958" s="10"/>
      <c r="K958" s="11"/>
      <c r="L958" s="11"/>
      <c r="M958" s="10"/>
      <c r="N958" s="11"/>
      <c r="O958" s="11"/>
      <c r="P958" s="61" t="str">
        <f>IF(Q958="SI","ENTREGADO",IF('CONSOLIDADO Y GRAFICAS'!AB958="","",(IF('CONSOLIDADO Y GRAFICAS'!AB958&lt;='CONSOLIDADO Y GRAFICAS'!AC958,"FALTA ENTREGA","PENDIENTE"))))</f>
        <v/>
      </c>
      <c r="Q958" s="55"/>
      <c r="R958" s="48"/>
    </row>
    <row r="959" spans="1:18" ht="30" customHeight="1">
      <c r="A959" s="12"/>
      <c r="B959" s="12"/>
      <c r="C959" s="12"/>
      <c r="D959" s="12"/>
      <c r="E959" s="12"/>
      <c r="F959" s="12"/>
      <c r="G959" s="12"/>
      <c r="H959" s="14"/>
      <c r="I959" s="14"/>
      <c r="J959" s="14"/>
      <c r="K959" s="15"/>
      <c r="L959" s="15"/>
      <c r="M959" s="14"/>
      <c r="N959" s="15"/>
      <c r="O959" s="15"/>
      <c r="P959" s="61" t="str">
        <f>IF(Q959="SI","ENTREGADO",IF('CONSOLIDADO Y GRAFICAS'!AB959="","",(IF('CONSOLIDADO Y GRAFICAS'!AB959&lt;='CONSOLIDADO Y GRAFICAS'!AC959,"FALTA ENTREGA","PENDIENTE"))))</f>
        <v/>
      </c>
      <c r="Q959" s="57"/>
      <c r="R959" s="50"/>
    </row>
    <row r="960" spans="1:18" ht="30" customHeight="1">
      <c r="A960" s="16"/>
      <c r="B960" s="16"/>
      <c r="C960" s="16"/>
      <c r="D960" s="16"/>
      <c r="E960" s="16"/>
      <c r="F960" s="16"/>
      <c r="G960" s="16"/>
      <c r="H960" s="10"/>
      <c r="I960" s="10"/>
      <c r="J960" s="10"/>
      <c r="K960" s="11"/>
      <c r="L960" s="11"/>
      <c r="M960" s="10"/>
      <c r="N960" s="11"/>
      <c r="O960" s="11"/>
      <c r="P960" s="61" t="str">
        <f>IF(Q960="SI","ENTREGADO",IF('CONSOLIDADO Y GRAFICAS'!AB960="","",(IF('CONSOLIDADO Y GRAFICAS'!AB960&lt;='CONSOLIDADO Y GRAFICAS'!AC960,"FALTA ENTREGA","PENDIENTE"))))</f>
        <v/>
      </c>
      <c r="Q960" s="55"/>
      <c r="R960" s="48"/>
    </row>
    <row r="961" spans="1:18" ht="30" customHeight="1">
      <c r="A961" s="12"/>
      <c r="B961" s="12"/>
      <c r="C961" s="12"/>
      <c r="D961" s="12"/>
      <c r="E961" s="12"/>
      <c r="F961" s="12"/>
      <c r="G961" s="12"/>
      <c r="H961" s="14"/>
      <c r="I961" s="14"/>
      <c r="J961" s="14"/>
      <c r="K961" s="15"/>
      <c r="L961" s="15"/>
      <c r="M961" s="14"/>
      <c r="N961" s="15"/>
      <c r="O961" s="15"/>
      <c r="P961" s="61" t="str">
        <f>IF(Q961="SI","ENTREGADO",IF('CONSOLIDADO Y GRAFICAS'!AB961="","",(IF('CONSOLIDADO Y GRAFICAS'!AB961&lt;='CONSOLIDADO Y GRAFICAS'!AC961,"FALTA ENTREGA","PENDIENTE"))))</f>
        <v/>
      </c>
      <c r="Q961" s="57"/>
      <c r="R961" s="50"/>
    </row>
    <row r="962" spans="1:18" ht="30" customHeight="1">
      <c r="A962" s="16"/>
      <c r="B962" s="16"/>
      <c r="C962" s="16"/>
      <c r="D962" s="16"/>
      <c r="E962" s="16"/>
      <c r="F962" s="16"/>
      <c r="G962" s="16"/>
      <c r="H962" s="10"/>
      <c r="I962" s="10"/>
      <c r="J962" s="10"/>
      <c r="K962" s="11"/>
      <c r="L962" s="11"/>
      <c r="M962" s="10"/>
      <c r="N962" s="11"/>
      <c r="O962" s="11"/>
      <c r="P962" s="61" t="str">
        <f>IF(Q962="SI","ENTREGADO",IF('CONSOLIDADO Y GRAFICAS'!AB962="","",(IF('CONSOLIDADO Y GRAFICAS'!AB962&lt;='CONSOLIDADO Y GRAFICAS'!AC962,"FALTA ENTREGA","PENDIENTE"))))</f>
        <v/>
      </c>
      <c r="Q962" s="55"/>
      <c r="R962" s="48"/>
    </row>
    <row r="963" spans="1:18" ht="30" customHeight="1">
      <c r="A963" s="12"/>
      <c r="B963" s="12"/>
      <c r="C963" s="12"/>
      <c r="D963" s="12"/>
      <c r="E963" s="12"/>
      <c r="F963" s="12"/>
      <c r="G963" s="12"/>
      <c r="H963" s="14"/>
      <c r="I963" s="14"/>
      <c r="J963" s="14"/>
      <c r="K963" s="15"/>
      <c r="L963" s="15"/>
      <c r="M963" s="14"/>
      <c r="N963" s="15"/>
      <c r="O963" s="15"/>
      <c r="P963" s="61" t="str">
        <f>IF(Q963="SI","ENTREGADO",IF('CONSOLIDADO Y GRAFICAS'!AB963="","",(IF('CONSOLIDADO Y GRAFICAS'!AB963&lt;='CONSOLIDADO Y GRAFICAS'!AC963,"FALTA ENTREGA","PENDIENTE"))))</f>
        <v/>
      </c>
      <c r="Q963" s="57"/>
      <c r="R963" s="50"/>
    </row>
    <row r="964" spans="1:18" ht="30" customHeight="1">
      <c r="A964" s="16"/>
      <c r="B964" s="16"/>
      <c r="C964" s="16"/>
      <c r="D964" s="16"/>
      <c r="E964" s="16"/>
      <c r="F964" s="16"/>
      <c r="G964" s="16"/>
      <c r="H964" s="10"/>
      <c r="I964" s="10"/>
      <c r="J964" s="10"/>
      <c r="K964" s="11"/>
      <c r="L964" s="11"/>
      <c r="M964" s="10"/>
      <c r="N964" s="11"/>
      <c r="O964" s="11"/>
      <c r="P964" s="61" t="str">
        <f>IF(Q964="SI","ENTREGADO",IF('CONSOLIDADO Y GRAFICAS'!AB964="","",(IF('CONSOLIDADO Y GRAFICAS'!AB964&lt;='CONSOLIDADO Y GRAFICAS'!AC964,"FALTA ENTREGA","PENDIENTE"))))</f>
        <v/>
      </c>
      <c r="Q964" s="55"/>
      <c r="R964" s="48"/>
    </row>
    <row r="965" spans="1:18" ht="30" customHeight="1">
      <c r="A965" s="12"/>
      <c r="B965" s="12"/>
      <c r="C965" s="12"/>
      <c r="D965" s="12"/>
      <c r="E965" s="12"/>
      <c r="F965" s="12"/>
      <c r="G965" s="12"/>
      <c r="H965" s="14"/>
      <c r="I965" s="14"/>
      <c r="J965" s="14"/>
      <c r="K965" s="15"/>
      <c r="L965" s="15"/>
      <c r="M965" s="14"/>
      <c r="N965" s="15"/>
      <c r="O965" s="15"/>
      <c r="P965" s="61" t="str">
        <f>IF(Q965="SI","ENTREGADO",IF('CONSOLIDADO Y GRAFICAS'!AB965="","",(IF('CONSOLIDADO Y GRAFICAS'!AB965&lt;='CONSOLIDADO Y GRAFICAS'!AC965,"FALTA ENTREGA","PENDIENTE"))))</f>
        <v/>
      </c>
      <c r="Q965" s="57"/>
      <c r="R965" s="50"/>
    </row>
    <row r="966" spans="1:18" ht="30" customHeight="1">
      <c r="A966" s="16"/>
      <c r="B966" s="16"/>
      <c r="C966" s="16"/>
      <c r="D966" s="16"/>
      <c r="E966" s="16"/>
      <c r="F966" s="16"/>
      <c r="G966" s="16"/>
      <c r="H966" s="10"/>
      <c r="I966" s="10"/>
      <c r="J966" s="10"/>
      <c r="K966" s="11"/>
      <c r="L966" s="11"/>
      <c r="M966" s="10"/>
      <c r="N966" s="11"/>
      <c r="O966" s="11"/>
      <c r="P966" s="61" t="str">
        <f>IF(Q966="SI","ENTREGADO",IF('CONSOLIDADO Y GRAFICAS'!AB966="","",(IF('CONSOLIDADO Y GRAFICAS'!AB966&lt;='CONSOLIDADO Y GRAFICAS'!AC966,"FALTA ENTREGA","PENDIENTE"))))</f>
        <v/>
      </c>
      <c r="Q966" s="55"/>
      <c r="R966" s="48"/>
    </row>
    <row r="967" spans="1:18" ht="30" customHeight="1">
      <c r="A967" s="12"/>
      <c r="B967" s="12"/>
      <c r="C967" s="12"/>
      <c r="D967" s="12"/>
      <c r="E967" s="12"/>
      <c r="F967" s="12"/>
      <c r="G967" s="12"/>
      <c r="H967" s="14"/>
      <c r="I967" s="14"/>
      <c r="J967" s="14"/>
      <c r="K967" s="15"/>
      <c r="L967" s="15"/>
      <c r="M967" s="14"/>
      <c r="N967" s="15"/>
      <c r="O967" s="15"/>
      <c r="P967" s="61" t="str">
        <f>IF(Q967="SI","ENTREGADO",IF('CONSOLIDADO Y GRAFICAS'!AB967="","",(IF('CONSOLIDADO Y GRAFICAS'!AB967&lt;='CONSOLIDADO Y GRAFICAS'!AC967,"FALTA ENTREGA","PENDIENTE"))))</f>
        <v/>
      </c>
      <c r="Q967" s="57"/>
      <c r="R967" s="50"/>
    </row>
    <row r="968" spans="1:18" ht="30" customHeight="1">
      <c r="A968" s="16"/>
      <c r="B968" s="16"/>
      <c r="C968" s="16"/>
      <c r="D968" s="16"/>
      <c r="E968" s="16"/>
      <c r="F968" s="16"/>
      <c r="G968" s="16"/>
      <c r="H968" s="10"/>
      <c r="I968" s="10"/>
      <c r="J968" s="10"/>
      <c r="K968" s="11"/>
      <c r="L968" s="11"/>
      <c r="M968" s="10"/>
      <c r="N968" s="11"/>
      <c r="O968" s="11"/>
      <c r="P968" s="61" t="str">
        <f>IF(Q968="SI","ENTREGADO",IF('CONSOLIDADO Y GRAFICAS'!AB968="","",(IF('CONSOLIDADO Y GRAFICAS'!AB968&lt;='CONSOLIDADO Y GRAFICAS'!AC968,"FALTA ENTREGA","PENDIENTE"))))</f>
        <v/>
      </c>
      <c r="Q968" s="55"/>
      <c r="R968" s="48"/>
    </row>
    <row r="969" spans="1:18" ht="30" customHeight="1">
      <c r="A969" s="12"/>
      <c r="B969" s="12"/>
      <c r="C969" s="12"/>
      <c r="D969" s="12"/>
      <c r="E969" s="12"/>
      <c r="F969" s="12"/>
      <c r="G969" s="12"/>
      <c r="H969" s="14"/>
      <c r="I969" s="14"/>
      <c r="J969" s="14"/>
      <c r="K969" s="15"/>
      <c r="L969" s="15"/>
      <c r="M969" s="14"/>
      <c r="N969" s="15"/>
      <c r="O969" s="15"/>
      <c r="P969" s="61" t="str">
        <f>IF(Q969="SI","ENTREGADO",IF('CONSOLIDADO Y GRAFICAS'!AB969="","",(IF('CONSOLIDADO Y GRAFICAS'!AB969&lt;='CONSOLIDADO Y GRAFICAS'!AC969,"FALTA ENTREGA","PENDIENTE"))))</f>
        <v/>
      </c>
      <c r="Q969" s="57"/>
      <c r="R969" s="50"/>
    </row>
    <row r="970" spans="1:18" ht="30" customHeight="1">
      <c r="A970" s="16"/>
      <c r="B970" s="16"/>
      <c r="C970" s="16"/>
      <c r="D970" s="16"/>
      <c r="E970" s="16"/>
      <c r="F970" s="16"/>
      <c r="G970" s="16"/>
      <c r="H970" s="10"/>
      <c r="I970" s="10"/>
      <c r="J970" s="10"/>
      <c r="K970" s="11"/>
      <c r="L970" s="11"/>
      <c r="M970" s="10"/>
      <c r="N970" s="11"/>
      <c r="O970" s="11"/>
      <c r="P970" s="61" t="str">
        <f>IF(Q970="SI","ENTREGADO",IF('CONSOLIDADO Y GRAFICAS'!AB970="","",(IF('CONSOLIDADO Y GRAFICAS'!AB970&lt;='CONSOLIDADO Y GRAFICAS'!AC970,"FALTA ENTREGA","PENDIENTE"))))</f>
        <v/>
      </c>
      <c r="Q970" s="55"/>
      <c r="R970" s="48"/>
    </row>
    <row r="971" spans="1:18" ht="30" customHeight="1">
      <c r="A971" s="12"/>
      <c r="B971" s="12"/>
      <c r="C971" s="12"/>
      <c r="D971" s="12"/>
      <c r="E971" s="12"/>
      <c r="F971" s="12"/>
      <c r="G971" s="12"/>
      <c r="H971" s="14"/>
      <c r="I971" s="14"/>
      <c r="J971" s="14"/>
      <c r="K971" s="15"/>
      <c r="L971" s="15"/>
      <c r="M971" s="14"/>
      <c r="N971" s="15"/>
      <c r="O971" s="15"/>
      <c r="P971" s="61" t="str">
        <f>IF(Q971="SI","ENTREGADO",IF('CONSOLIDADO Y GRAFICAS'!AB971="","",(IF('CONSOLIDADO Y GRAFICAS'!AB971&lt;='CONSOLIDADO Y GRAFICAS'!AC971,"FALTA ENTREGA","PENDIENTE"))))</f>
        <v/>
      </c>
      <c r="Q971" s="57"/>
      <c r="R971" s="50"/>
    </row>
    <row r="972" spans="1:18" ht="30" customHeight="1">
      <c r="A972" s="16"/>
      <c r="B972" s="16"/>
      <c r="C972" s="16"/>
      <c r="D972" s="16"/>
      <c r="E972" s="16"/>
      <c r="F972" s="16"/>
      <c r="G972" s="16"/>
      <c r="H972" s="10"/>
      <c r="I972" s="10"/>
      <c r="J972" s="10"/>
      <c r="K972" s="11"/>
      <c r="L972" s="11"/>
      <c r="M972" s="10"/>
      <c r="N972" s="11"/>
      <c r="O972" s="11"/>
      <c r="P972" s="61" t="str">
        <f>IF(Q972="SI","ENTREGADO",IF('CONSOLIDADO Y GRAFICAS'!AB972="","",(IF('CONSOLIDADO Y GRAFICAS'!AB972&lt;='CONSOLIDADO Y GRAFICAS'!AC972,"FALTA ENTREGA","PENDIENTE"))))</f>
        <v/>
      </c>
      <c r="Q972" s="55"/>
      <c r="R972" s="48"/>
    </row>
    <row r="973" spans="1:18" ht="30" customHeight="1">
      <c r="A973" s="12"/>
      <c r="B973" s="12"/>
      <c r="C973" s="12"/>
      <c r="D973" s="12"/>
      <c r="E973" s="12"/>
      <c r="F973" s="12"/>
      <c r="G973" s="12"/>
      <c r="H973" s="14"/>
      <c r="I973" s="14"/>
      <c r="J973" s="14"/>
      <c r="K973" s="15"/>
      <c r="L973" s="15"/>
      <c r="M973" s="14"/>
      <c r="N973" s="15"/>
      <c r="O973" s="15"/>
      <c r="P973" s="61" t="str">
        <f>IF(Q973="SI","ENTREGADO",IF('CONSOLIDADO Y GRAFICAS'!AB973="","",(IF('CONSOLIDADO Y GRAFICAS'!AB973&lt;='CONSOLIDADO Y GRAFICAS'!AC973,"FALTA ENTREGA","PENDIENTE"))))</f>
        <v/>
      </c>
      <c r="Q973" s="57"/>
      <c r="R973" s="50"/>
    </row>
    <row r="974" spans="1:18" ht="30" customHeight="1">
      <c r="A974" s="16"/>
      <c r="B974" s="16"/>
      <c r="C974" s="16"/>
      <c r="D974" s="16"/>
      <c r="E974" s="16"/>
      <c r="F974" s="16"/>
      <c r="G974" s="16"/>
      <c r="H974" s="10"/>
      <c r="I974" s="10"/>
      <c r="J974" s="10"/>
      <c r="K974" s="11"/>
      <c r="L974" s="11"/>
      <c r="M974" s="10"/>
      <c r="N974" s="11"/>
      <c r="O974" s="11"/>
      <c r="P974" s="61" t="str">
        <f>IF(Q974="SI","ENTREGADO",IF('CONSOLIDADO Y GRAFICAS'!AB974="","",(IF('CONSOLIDADO Y GRAFICAS'!AB974&lt;='CONSOLIDADO Y GRAFICAS'!AC974,"FALTA ENTREGA","PENDIENTE"))))</f>
        <v/>
      </c>
      <c r="Q974" s="55"/>
      <c r="R974" s="48"/>
    </row>
    <row r="975" spans="1:18" ht="30" customHeight="1">
      <c r="A975" s="12"/>
      <c r="B975" s="12"/>
      <c r="C975" s="12"/>
      <c r="D975" s="12"/>
      <c r="E975" s="12"/>
      <c r="F975" s="12"/>
      <c r="G975" s="12"/>
      <c r="H975" s="14"/>
      <c r="I975" s="14"/>
      <c r="J975" s="14"/>
      <c r="K975" s="15"/>
      <c r="L975" s="15"/>
      <c r="M975" s="14"/>
      <c r="N975" s="15"/>
      <c r="O975" s="15"/>
      <c r="P975" s="61" t="str">
        <f>IF(Q975="SI","ENTREGADO",IF('CONSOLIDADO Y GRAFICAS'!AB975="","",(IF('CONSOLIDADO Y GRAFICAS'!AB975&lt;='CONSOLIDADO Y GRAFICAS'!AC975,"FALTA ENTREGA","PENDIENTE"))))</f>
        <v/>
      </c>
      <c r="Q975" s="57"/>
      <c r="R975" s="50"/>
    </row>
    <row r="976" spans="1:18" ht="30" customHeight="1">
      <c r="A976" s="16"/>
      <c r="B976" s="16"/>
      <c r="C976" s="16"/>
      <c r="D976" s="16"/>
      <c r="E976" s="16"/>
      <c r="F976" s="16"/>
      <c r="G976" s="16"/>
      <c r="H976" s="10"/>
      <c r="I976" s="10"/>
      <c r="J976" s="10"/>
      <c r="K976" s="11"/>
      <c r="L976" s="11"/>
      <c r="M976" s="10"/>
      <c r="N976" s="11"/>
      <c r="O976" s="11"/>
      <c r="P976" s="61" t="str">
        <f>IF(Q976="SI","ENTREGADO",IF('CONSOLIDADO Y GRAFICAS'!AB976="","",(IF('CONSOLIDADO Y GRAFICAS'!AB976&lt;='CONSOLIDADO Y GRAFICAS'!AC976,"FALTA ENTREGA","PENDIENTE"))))</f>
        <v/>
      </c>
      <c r="Q976" s="55"/>
      <c r="R976" s="48"/>
    </row>
    <row r="977" spans="1:18" ht="30" customHeight="1">
      <c r="A977" s="12"/>
      <c r="B977" s="12"/>
      <c r="C977" s="12"/>
      <c r="D977" s="12"/>
      <c r="E977" s="12"/>
      <c r="F977" s="12"/>
      <c r="G977" s="12"/>
      <c r="H977" s="14"/>
      <c r="I977" s="14"/>
      <c r="J977" s="14"/>
      <c r="K977" s="15"/>
      <c r="L977" s="15"/>
      <c r="M977" s="14"/>
      <c r="N977" s="15"/>
      <c r="O977" s="15"/>
      <c r="P977" s="61" t="str">
        <f>IF(Q977="SI","ENTREGADO",IF('CONSOLIDADO Y GRAFICAS'!AB977="","",(IF('CONSOLIDADO Y GRAFICAS'!AB977&lt;='CONSOLIDADO Y GRAFICAS'!AC977,"FALTA ENTREGA","PENDIENTE"))))</f>
        <v/>
      </c>
      <c r="Q977" s="57"/>
      <c r="R977" s="50"/>
    </row>
    <row r="978" spans="1:18" ht="30" customHeight="1">
      <c r="A978" s="16"/>
      <c r="B978" s="16"/>
      <c r="C978" s="16"/>
      <c r="D978" s="16"/>
      <c r="E978" s="16"/>
      <c r="F978" s="16"/>
      <c r="G978" s="16"/>
      <c r="H978" s="10"/>
      <c r="I978" s="10"/>
      <c r="J978" s="10"/>
      <c r="K978" s="11"/>
      <c r="L978" s="11"/>
      <c r="M978" s="10"/>
      <c r="N978" s="11"/>
      <c r="O978" s="11"/>
      <c r="P978" s="61" t="str">
        <f>IF(Q978="SI","ENTREGADO",IF('CONSOLIDADO Y GRAFICAS'!AB978="","",(IF('CONSOLIDADO Y GRAFICAS'!AB978&lt;='CONSOLIDADO Y GRAFICAS'!AC978,"FALTA ENTREGA","PENDIENTE"))))</f>
        <v/>
      </c>
      <c r="Q978" s="55"/>
      <c r="R978" s="48"/>
    </row>
    <row r="979" spans="1:18" ht="30" customHeight="1">
      <c r="A979" s="12"/>
      <c r="B979" s="12"/>
      <c r="C979" s="12"/>
      <c r="D979" s="12"/>
      <c r="E979" s="12"/>
      <c r="F979" s="12"/>
      <c r="G979" s="12"/>
      <c r="H979" s="14"/>
      <c r="I979" s="14"/>
      <c r="J979" s="14"/>
      <c r="K979" s="15"/>
      <c r="L979" s="15"/>
      <c r="M979" s="14"/>
      <c r="N979" s="15"/>
      <c r="O979" s="15"/>
      <c r="P979" s="61" t="str">
        <f>IF(Q979="SI","ENTREGADO",IF('CONSOLIDADO Y GRAFICAS'!AB979="","",(IF('CONSOLIDADO Y GRAFICAS'!AB979&lt;='CONSOLIDADO Y GRAFICAS'!AC979,"FALTA ENTREGA","PENDIENTE"))))</f>
        <v/>
      </c>
      <c r="Q979" s="57"/>
      <c r="R979" s="50"/>
    </row>
    <row r="980" spans="1:18" ht="30" customHeight="1">
      <c r="A980" s="16"/>
      <c r="B980" s="16"/>
      <c r="C980" s="16"/>
      <c r="D980" s="16"/>
      <c r="E980" s="16"/>
      <c r="F980" s="16"/>
      <c r="G980" s="16"/>
      <c r="H980" s="10"/>
      <c r="I980" s="10"/>
      <c r="J980" s="10"/>
      <c r="K980" s="11"/>
      <c r="L980" s="11"/>
      <c r="M980" s="10"/>
      <c r="N980" s="11"/>
      <c r="O980" s="11"/>
      <c r="P980" s="61" t="str">
        <f>IF(Q980="SI","ENTREGADO",IF('CONSOLIDADO Y GRAFICAS'!AB980="","",(IF('CONSOLIDADO Y GRAFICAS'!AB980&lt;='CONSOLIDADO Y GRAFICAS'!AC980,"FALTA ENTREGA","PENDIENTE"))))</f>
        <v/>
      </c>
      <c r="Q980" s="55"/>
      <c r="R980" s="48"/>
    </row>
    <row r="981" spans="1:18" ht="30" customHeight="1">
      <c r="A981" s="12"/>
      <c r="B981" s="12"/>
      <c r="C981" s="12"/>
      <c r="D981" s="12"/>
      <c r="E981" s="12"/>
      <c r="F981" s="12"/>
      <c r="G981" s="12"/>
      <c r="H981" s="14"/>
      <c r="I981" s="14"/>
      <c r="J981" s="14"/>
      <c r="K981" s="15"/>
      <c r="L981" s="15"/>
      <c r="M981" s="14"/>
      <c r="N981" s="15"/>
      <c r="O981" s="15"/>
      <c r="P981" s="61" t="str">
        <f>IF(Q981="SI","ENTREGADO",IF('CONSOLIDADO Y GRAFICAS'!AB981="","",(IF('CONSOLIDADO Y GRAFICAS'!AB981&lt;='CONSOLIDADO Y GRAFICAS'!AC981,"FALTA ENTREGA","PENDIENTE"))))</f>
        <v/>
      </c>
      <c r="Q981" s="57"/>
      <c r="R981" s="50"/>
    </row>
    <row r="982" spans="1:18" ht="30" customHeight="1">
      <c r="A982" s="16"/>
      <c r="B982" s="16"/>
      <c r="C982" s="16"/>
      <c r="D982" s="16"/>
      <c r="E982" s="16"/>
      <c r="F982" s="16"/>
      <c r="G982" s="16"/>
      <c r="H982" s="10"/>
      <c r="I982" s="10"/>
      <c r="J982" s="10"/>
      <c r="K982" s="11"/>
      <c r="L982" s="11"/>
      <c r="M982" s="10"/>
      <c r="N982" s="11"/>
      <c r="O982" s="11"/>
      <c r="P982" s="61" t="str">
        <f>IF(Q982="SI","ENTREGADO",IF('CONSOLIDADO Y GRAFICAS'!AB982="","",(IF('CONSOLIDADO Y GRAFICAS'!AB982&lt;='CONSOLIDADO Y GRAFICAS'!AC982,"FALTA ENTREGA","PENDIENTE"))))</f>
        <v/>
      </c>
      <c r="Q982" s="55"/>
      <c r="R982" s="48"/>
    </row>
    <row r="983" spans="1:18" ht="30" customHeight="1">
      <c r="A983" s="12"/>
      <c r="B983" s="12"/>
      <c r="C983" s="12"/>
      <c r="D983" s="12"/>
      <c r="E983" s="12"/>
      <c r="F983" s="12"/>
      <c r="G983" s="12"/>
      <c r="H983" s="14"/>
      <c r="I983" s="14"/>
      <c r="J983" s="14"/>
      <c r="K983" s="15"/>
      <c r="L983" s="15"/>
      <c r="M983" s="14"/>
      <c r="N983" s="15"/>
      <c r="O983" s="15"/>
      <c r="P983" s="61" t="str">
        <f>IF(Q983="SI","ENTREGADO",IF('CONSOLIDADO Y GRAFICAS'!AB983="","",(IF('CONSOLIDADO Y GRAFICAS'!AB983&lt;='CONSOLIDADO Y GRAFICAS'!AC983,"FALTA ENTREGA","PENDIENTE"))))</f>
        <v/>
      </c>
      <c r="Q983" s="57"/>
      <c r="R983" s="50"/>
    </row>
    <row r="984" spans="1:18" ht="30" customHeight="1">
      <c r="A984" s="16"/>
      <c r="B984" s="16"/>
      <c r="C984" s="16"/>
      <c r="D984" s="16"/>
      <c r="E984" s="16"/>
      <c r="F984" s="16"/>
      <c r="G984" s="16"/>
      <c r="H984" s="10"/>
      <c r="I984" s="10"/>
      <c r="J984" s="10"/>
      <c r="K984" s="11"/>
      <c r="L984" s="11"/>
      <c r="M984" s="10"/>
      <c r="N984" s="11"/>
      <c r="O984" s="11"/>
      <c r="P984" s="61" t="str">
        <f>IF(Q984="SI","ENTREGADO",IF('CONSOLIDADO Y GRAFICAS'!AB984="","",(IF('CONSOLIDADO Y GRAFICAS'!AB984&lt;='CONSOLIDADO Y GRAFICAS'!AC984,"FALTA ENTREGA","PENDIENTE"))))</f>
        <v/>
      </c>
      <c r="Q984" s="55"/>
      <c r="R984" s="48"/>
    </row>
    <row r="985" spans="1:18" ht="30" customHeight="1">
      <c r="A985" s="12"/>
      <c r="B985" s="12"/>
      <c r="C985" s="12"/>
      <c r="D985" s="12"/>
      <c r="E985" s="12"/>
      <c r="F985" s="12"/>
      <c r="G985" s="12"/>
      <c r="H985" s="14"/>
      <c r="I985" s="14"/>
      <c r="J985" s="14"/>
      <c r="K985" s="15"/>
      <c r="L985" s="15"/>
      <c r="M985" s="14"/>
      <c r="N985" s="15"/>
      <c r="O985" s="15"/>
      <c r="P985" s="61" t="str">
        <f>IF(Q985="SI","ENTREGADO",IF('CONSOLIDADO Y GRAFICAS'!AB985="","",(IF('CONSOLIDADO Y GRAFICAS'!AB985&lt;='CONSOLIDADO Y GRAFICAS'!AC985,"FALTA ENTREGA","PENDIENTE"))))</f>
        <v/>
      </c>
      <c r="Q985" s="57"/>
      <c r="R985" s="50"/>
    </row>
    <row r="986" spans="1:18" ht="30" customHeight="1">
      <c r="A986" s="16"/>
      <c r="B986" s="16"/>
      <c r="C986" s="16"/>
      <c r="D986" s="16"/>
      <c r="E986" s="16"/>
      <c r="F986" s="16"/>
      <c r="G986" s="16"/>
      <c r="H986" s="10"/>
      <c r="I986" s="10"/>
      <c r="J986" s="10"/>
      <c r="K986" s="11"/>
      <c r="L986" s="11"/>
      <c r="M986" s="10"/>
      <c r="N986" s="11"/>
      <c r="O986" s="11"/>
      <c r="P986" s="61" t="str">
        <f>IF(Q986="SI","ENTREGADO",IF('CONSOLIDADO Y GRAFICAS'!AB986="","",(IF('CONSOLIDADO Y GRAFICAS'!AB986&lt;='CONSOLIDADO Y GRAFICAS'!AC986,"FALTA ENTREGA","PENDIENTE"))))</f>
        <v/>
      </c>
      <c r="Q986" s="55"/>
      <c r="R986" s="48"/>
    </row>
    <row r="987" spans="1:18" ht="30" customHeight="1">
      <c r="A987" s="12"/>
      <c r="B987" s="12"/>
      <c r="C987" s="12"/>
      <c r="D987" s="12"/>
      <c r="E987" s="12"/>
      <c r="F987" s="12"/>
      <c r="G987" s="12"/>
      <c r="H987" s="14"/>
      <c r="I987" s="14"/>
      <c r="J987" s="14"/>
      <c r="K987" s="15"/>
      <c r="L987" s="15"/>
      <c r="M987" s="14"/>
      <c r="N987" s="15"/>
      <c r="O987" s="15"/>
      <c r="P987" s="61" t="str">
        <f>IF(Q987="SI","ENTREGADO",IF('CONSOLIDADO Y GRAFICAS'!AB987="","",(IF('CONSOLIDADO Y GRAFICAS'!AB987&lt;='CONSOLIDADO Y GRAFICAS'!AC987,"FALTA ENTREGA","PENDIENTE"))))</f>
        <v/>
      </c>
      <c r="Q987" s="57"/>
      <c r="R987" s="50"/>
    </row>
    <row r="988" spans="1:18" ht="30" customHeight="1">
      <c r="A988" s="16"/>
      <c r="B988" s="16"/>
      <c r="C988" s="16"/>
      <c r="D988" s="16"/>
      <c r="E988" s="16"/>
      <c r="F988" s="16"/>
      <c r="G988" s="16"/>
      <c r="H988" s="10"/>
      <c r="I988" s="10"/>
      <c r="J988" s="10"/>
      <c r="K988" s="11"/>
      <c r="L988" s="11"/>
      <c r="M988" s="10"/>
      <c r="N988" s="11"/>
      <c r="O988" s="11"/>
      <c r="P988" s="61" t="str">
        <f>IF(Q988="SI","ENTREGADO",IF('CONSOLIDADO Y GRAFICAS'!AB988="","",(IF('CONSOLIDADO Y GRAFICAS'!AB988&lt;='CONSOLIDADO Y GRAFICAS'!AC988,"FALTA ENTREGA","PENDIENTE"))))</f>
        <v/>
      </c>
      <c r="Q988" s="55"/>
      <c r="R988" s="48"/>
    </row>
    <row r="989" spans="1:18" ht="30" customHeight="1">
      <c r="A989" s="12"/>
      <c r="B989" s="12"/>
      <c r="C989" s="12"/>
      <c r="D989" s="12"/>
      <c r="E989" s="12"/>
      <c r="F989" s="12"/>
      <c r="G989" s="12"/>
      <c r="H989" s="14"/>
      <c r="I989" s="14"/>
      <c r="J989" s="14"/>
      <c r="K989" s="15"/>
      <c r="L989" s="15"/>
      <c r="M989" s="14"/>
      <c r="N989" s="15"/>
      <c r="O989" s="15"/>
      <c r="P989" s="61" t="str">
        <f>IF(Q989="SI","ENTREGADO",IF('CONSOLIDADO Y GRAFICAS'!AB989="","",(IF('CONSOLIDADO Y GRAFICAS'!AB989&lt;='CONSOLIDADO Y GRAFICAS'!AC989,"FALTA ENTREGA","PENDIENTE"))))</f>
        <v/>
      </c>
      <c r="Q989" s="57"/>
      <c r="R989" s="50"/>
    </row>
    <row r="990" spans="1:18" ht="30" customHeight="1">
      <c r="A990" s="16"/>
      <c r="B990" s="16"/>
      <c r="C990" s="16"/>
      <c r="D990" s="16"/>
      <c r="E990" s="16"/>
      <c r="F990" s="16"/>
      <c r="G990" s="16"/>
      <c r="H990" s="10"/>
      <c r="I990" s="10"/>
      <c r="J990" s="10"/>
      <c r="K990" s="11"/>
      <c r="L990" s="11"/>
      <c r="M990" s="10"/>
      <c r="N990" s="11"/>
      <c r="O990" s="11"/>
      <c r="P990" s="61" t="str">
        <f>IF(Q990="SI","ENTREGADO",IF('CONSOLIDADO Y GRAFICAS'!AB990="","",(IF('CONSOLIDADO Y GRAFICAS'!AB990&lt;='CONSOLIDADO Y GRAFICAS'!AC990,"FALTA ENTREGA","PENDIENTE"))))</f>
        <v/>
      </c>
      <c r="Q990" s="55"/>
      <c r="R990" s="48"/>
    </row>
    <row r="991" spans="1:18" ht="30" customHeight="1">
      <c r="A991" s="12"/>
      <c r="B991" s="12"/>
      <c r="C991" s="12"/>
      <c r="D991" s="12"/>
      <c r="E991" s="12"/>
      <c r="F991" s="12"/>
      <c r="G991" s="12"/>
      <c r="H991" s="14"/>
      <c r="I991" s="14"/>
      <c r="J991" s="14"/>
      <c r="K991" s="15"/>
      <c r="L991" s="15"/>
      <c r="M991" s="14"/>
      <c r="N991" s="15"/>
      <c r="O991" s="15"/>
      <c r="P991" s="61" t="str">
        <f>IF(Q991="SI","ENTREGADO",IF('CONSOLIDADO Y GRAFICAS'!AB991="","",(IF('CONSOLIDADO Y GRAFICAS'!AB991&lt;='CONSOLIDADO Y GRAFICAS'!AC991,"FALTA ENTREGA","PENDIENTE"))))</f>
        <v/>
      </c>
      <c r="Q991" s="57"/>
      <c r="R991" s="50"/>
    </row>
    <row r="992" spans="1:18" ht="30" customHeight="1">
      <c r="A992" s="16"/>
      <c r="B992" s="16"/>
      <c r="C992" s="16"/>
      <c r="D992" s="16"/>
      <c r="E992" s="16"/>
      <c r="F992" s="16"/>
      <c r="G992" s="16"/>
      <c r="H992" s="10"/>
      <c r="I992" s="10"/>
      <c r="J992" s="10"/>
      <c r="K992" s="11"/>
      <c r="L992" s="11"/>
      <c r="M992" s="10"/>
      <c r="N992" s="11"/>
      <c r="O992" s="11"/>
      <c r="P992" s="61" t="str">
        <f>IF(Q992="SI","ENTREGADO",IF('CONSOLIDADO Y GRAFICAS'!AB992="","",(IF('CONSOLIDADO Y GRAFICAS'!AB992&lt;='CONSOLIDADO Y GRAFICAS'!AC992,"FALTA ENTREGA","PENDIENTE"))))</f>
        <v/>
      </c>
      <c r="Q992" s="55"/>
      <c r="R992" s="48"/>
    </row>
    <row r="993" spans="1:18" ht="30" customHeight="1">
      <c r="A993" s="12"/>
      <c r="B993" s="12"/>
      <c r="C993" s="12"/>
      <c r="D993" s="12"/>
      <c r="E993" s="12"/>
      <c r="F993" s="12"/>
      <c r="G993" s="12"/>
      <c r="H993" s="14"/>
      <c r="I993" s="14"/>
      <c r="J993" s="14"/>
      <c r="K993" s="15"/>
      <c r="L993" s="15"/>
      <c r="M993" s="14"/>
      <c r="N993" s="15"/>
      <c r="O993" s="15"/>
      <c r="P993" s="61" t="str">
        <f>IF(Q993="SI","ENTREGADO",IF('CONSOLIDADO Y GRAFICAS'!AB993="","",(IF('CONSOLIDADO Y GRAFICAS'!AB993&lt;='CONSOLIDADO Y GRAFICAS'!AC993,"FALTA ENTREGA","PENDIENTE"))))</f>
        <v/>
      </c>
      <c r="Q993" s="57"/>
      <c r="R993" s="50"/>
    </row>
    <row r="994" spans="1:18" ht="30" customHeight="1">
      <c r="A994" s="16"/>
      <c r="B994" s="16"/>
      <c r="C994" s="16"/>
      <c r="D994" s="16"/>
      <c r="E994" s="16"/>
      <c r="F994" s="16"/>
      <c r="G994" s="16"/>
      <c r="H994" s="10"/>
      <c r="I994" s="10"/>
      <c r="J994" s="10"/>
      <c r="K994" s="11"/>
      <c r="L994" s="11"/>
      <c r="M994" s="10"/>
      <c r="N994" s="11"/>
      <c r="O994" s="11"/>
      <c r="P994" s="61" t="str">
        <f>IF(Q994="SI","ENTREGADO",IF('CONSOLIDADO Y GRAFICAS'!AB994="","",(IF('CONSOLIDADO Y GRAFICAS'!AB994&lt;='CONSOLIDADO Y GRAFICAS'!AC994,"FALTA ENTREGA","PENDIENTE"))))</f>
        <v/>
      </c>
      <c r="Q994" s="55"/>
      <c r="R994" s="48"/>
    </row>
    <row r="995" spans="1:18" ht="30" customHeight="1">
      <c r="A995" s="12"/>
      <c r="B995" s="12"/>
      <c r="C995" s="12"/>
      <c r="D995" s="12"/>
      <c r="E995" s="12"/>
      <c r="F995" s="12"/>
      <c r="G995" s="12"/>
      <c r="H995" s="14"/>
      <c r="I995" s="14"/>
      <c r="J995" s="14"/>
      <c r="K995" s="15"/>
      <c r="L995" s="15"/>
      <c r="M995" s="14"/>
      <c r="N995" s="15"/>
      <c r="O995" s="15"/>
      <c r="P995" s="61" t="str">
        <f>IF(Q995="SI","ENTREGADO",IF('CONSOLIDADO Y GRAFICAS'!AB995="","",(IF('CONSOLIDADO Y GRAFICAS'!AB995&lt;='CONSOLIDADO Y GRAFICAS'!AC995,"FALTA ENTREGA","PENDIENTE"))))</f>
        <v/>
      </c>
      <c r="Q995" s="57"/>
      <c r="R995" s="50"/>
    </row>
    <row r="996" spans="1:18" ht="30" customHeight="1">
      <c r="A996" s="16"/>
      <c r="B996" s="16"/>
      <c r="C996" s="16"/>
      <c r="D996" s="16"/>
      <c r="E996" s="16"/>
      <c r="F996" s="16"/>
      <c r="G996" s="16"/>
      <c r="H996" s="10"/>
      <c r="I996" s="10"/>
      <c r="J996" s="10"/>
      <c r="K996" s="11"/>
      <c r="L996" s="11"/>
      <c r="M996" s="10"/>
      <c r="N996" s="11"/>
      <c r="O996" s="11"/>
      <c r="P996" s="61" t="str">
        <f>IF(Q996="SI","ENTREGADO",IF('CONSOLIDADO Y GRAFICAS'!AB996="","",(IF('CONSOLIDADO Y GRAFICAS'!AB996&lt;='CONSOLIDADO Y GRAFICAS'!AC996,"FALTA ENTREGA","PENDIENTE"))))</f>
        <v/>
      </c>
      <c r="Q996" s="55"/>
      <c r="R996" s="48"/>
    </row>
    <row r="997" spans="1:18" ht="30" customHeight="1">
      <c r="A997" s="12"/>
      <c r="B997" s="12"/>
      <c r="C997" s="12"/>
      <c r="D997" s="12"/>
      <c r="E997" s="12"/>
      <c r="F997" s="12"/>
      <c r="G997" s="12"/>
      <c r="H997" s="14"/>
      <c r="I997" s="14"/>
      <c r="J997" s="14"/>
      <c r="K997" s="15"/>
      <c r="L997" s="15"/>
      <c r="M997" s="14"/>
      <c r="N997" s="15"/>
      <c r="O997" s="15"/>
      <c r="P997" s="61" t="str">
        <f>IF(Q997="SI","ENTREGADO",IF('CONSOLIDADO Y GRAFICAS'!AB997="","",(IF('CONSOLIDADO Y GRAFICAS'!AB997&lt;='CONSOLIDADO Y GRAFICAS'!AC997,"FALTA ENTREGA","PENDIENTE"))))</f>
        <v/>
      </c>
      <c r="Q997" s="57"/>
      <c r="R997" s="50"/>
    </row>
    <row r="998" spans="1:18" ht="30" customHeight="1">
      <c r="A998" s="16"/>
      <c r="B998" s="16"/>
      <c r="C998" s="16"/>
      <c r="D998" s="16"/>
      <c r="E998" s="16"/>
      <c r="F998" s="16"/>
      <c r="G998" s="16"/>
      <c r="H998" s="10"/>
      <c r="I998" s="10"/>
      <c r="J998" s="10"/>
      <c r="K998" s="11"/>
      <c r="L998" s="11"/>
      <c r="M998" s="10"/>
      <c r="N998" s="11"/>
      <c r="O998" s="11"/>
      <c r="P998" s="61" t="str">
        <f>IF(Q998="SI","ENTREGADO",IF('CONSOLIDADO Y GRAFICAS'!AB998="","",(IF('CONSOLIDADO Y GRAFICAS'!AB998&lt;='CONSOLIDADO Y GRAFICAS'!AC998,"FALTA ENTREGA","PENDIENTE"))))</f>
        <v/>
      </c>
      <c r="Q998" s="55"/>
      <c r="R998" s="48"/>
    </row>
    <row r="999" spans="1:18" ht="30" customHeight="1">
      <c r="A999" s="12"/>
      <c r="B999" s="12"/>
      <c r="C999" s="12"/>
      <c r="D999" s="12"/>
      <c r="E999" s="12"/>
      <c r="F999" s="12"/>
      <c r="G999" s="12"/>
      <c r="H999" s="14"/>
      <c r="I999" s="14"/>
      <c r="J999" s="14"/>
      <c r="K999" s="15"/>
      <c r="L999" s="15"/>
      <c r="M999" s="14"/>
      <c r="N999" s="15"/>
      <c r="O999" s="15"/>
      <c r="P999" s="61" t="str">
        <f>IF(Q999="SI","ENTREGADO",IF('CONSOLIDADO Y GRAFICAS'!AB999="","",(IF('CONSOLIDADO Y GRAFICAS'!AB999&lt;='CONSOLIDADO Y GRAFICAS'!AC999,"FALTA ENTREGA","PENDIENTE"))))</f>
        <v/>
      </c>
      <c r="Q999" s="57"/>
      <c r="R999" s="50"/>
    </row>
    <row r="1000" spans="1:18" ht="30" customHeight="1">
      <c r="A1000" s="16"/>
      <c r="B1000" s="16"/>
      <c r="C1000" s="16"/>
      <c r="D1000" s="16"/>
      <c r="E1000" s="16"/>
      <c r="F1000" s="16"/>
      <c r="G1000" s="16"/>
      <c r="H1000" s="10"/>
      <c r="I1000" s="10"/>
      <c r="J1000" s="10"/>
      <c r="K1000" s="11"/>
      <c r="L1000" s="11"/>
      <c r="M1000" s="10"/>
      <c r="N1000" s="11"/>
      <c r="O1000" s="11"/>
      <c r="P1000" s="61" t="str">
        <f>IF(Q1000="SI","ENTREGADO",IF('CONSOLIDADO Y GRAFICAS'!AB1000="","",(IF('CONSOLIDADO Y GRAFICAS'!AB1000&lt;='CONSOLIDADO Y GRAFICAS'!AC1000,"FALTA ENTREGA","PENDIENTE"))))</f>
        <v/>
      </c>
      <c r="Q1000" s="55"/>
      <c r="R1000" s="48"/>
    </row>
    <row r="1001" spans="1:18" ht="30" customHeight="1" thickBot="1">
      <c r="A1001" s="52"/>
      <c r="B1001" s="52"/>
      <c r="C1001" s="52"/>
      <c r="D1001" s="52"/>
      <c r="E1001" s="52"/>
      <c r="F1001" s="52"/>
      <c r="G1001" s="52"/>
      <c r="H1001" s="18"/>
      <c r="I1001" s="18"/>
      <c r="J1001" s="18"/>
      <c r="K1001" s="19"/>
      <c r="L1001" s="19"/>
      <c r="M1001" s="18"/>
      <c r="N1001" s="19"/>
      <c r="O1001" s="19"/>
      <c r="P1001" s="62" t="str">
        <f>IF(Q1001="SI","ENTREGADO",IF('CONSOLIDADO Y GRAFICAS'!AB1001="","",(IF('CONSOLIDADO Y GRAFICAS'!AB1001&lt;='CONSOLIDADO Y GRAFICAS'!AC1001,"FALTA ENTREGA","PENDIENTE"))))</f>
        <v/>
      </c>
      <c r="Q1001" s="59"/>
      <c r="R1001" s="53"/>
    </row>
  </sheetData>
  <sheetProtection algorithmName="SHA-512" hashValue="bZ4EIqrj7NPcCtuMpvndXmlrspGwM/XHhqH0NwVAWsp8fFJfYGpgcWaUtoALr9KTMRzXrKfrezh/ol6xtNdPgA==" saltValue="V3uYcSHJsl3wigyLPrzWww==" spinCount="100000" sheet="1"/>
  <mergeCells count="2">
    <mergeCell ref="J1:L1"/>
    <mergeCell ref="M1:O1"/>
  </mergeCells>
  <conditionalFormatting sqref="Q3:Q1001">
    <cfRule type="containsText" dxfId="8" priority="5" operator="containsText" text="PENDIENTE">
      <formula>NOT(ISERROR(SEARCH("PENDIENTE",Q3)))</formula>
    </cfRule>
    <cfRule type="containsText" dxfId="7" priority="6" operator="containsText" text="FALTA ENTREGA">
      <formula>NOT(ISERROR(SEARCH("FALTA ENTREGA",Q3)))</formula>
    </cfRule>
  </conditionalFormatting>
  <conditionalFormatting sqref="P3:P1001">
    <cfRule type="containsText" dxfId="6" priority="2" operator="containsText" text="PENDIENTE">
      <formula>NOT(ISERROR(SEARCH("PENDIENTE",P3)))</formula>
    </cfRule>
    <cfRule type="containsText" dxfId="5" priority="3" operator="containsText" text="FALTA ENTREGA">
      <formula>NOT(ISERROR(SEARCH("FALTA ENTREGA",P3)))</formula>
    </cfRule>
  </conditionalFormatting>
  <conditionalFormatting sqref="P3:P1001">
    <cfRule type="containsText" dxfId="4" priority="1" operator="containsText" text="ENTREGADO">
      <formula>NOT(ISERROR(SEARCH("ENTREGADO",P3)))</formula>
    </cfRule>
  </conditionalFormatting>
  <dataValidations count="8">
    <dataValidation type="list" allowBlank="1" showInputMessage="1" showErrorMessage="1" sqref="G4:G1001 G3" xr:uid="{B97BAC18-EB6E-EB41-AE44-A72B5A4920B7}">
      <formula1>"Albúm,Cuento,Poesía,Historieta,Teatro,Novela,Leyenda y mitologia"</formula1>
    </dataValidation>
    <dataValidation type="list" allowBlank="1" showInputMessage="1" showErrorMessage="1" sqref="B4:B1001 B3" xr:uid="{7239D4D4-3408-6244-9F5C-EC497925AAA0}">
      <formula1>"Preescolar,Básica primaria,Básica secundaria,Media,Técnico,Tecnólogo,Superior"</formula1>
    </dataValidation>
    <dataValidation type="list" allowBlank="1" showInputMessage="1" showErrorMessage="1" sqref="Q4:Q1001 Q3" xr:uid="{DB2366EE-CEA4-CC4B-82C1-B729C1D307D5}">
      <formula1>"SI,NO"</formula1>
    </dataValidation>
    <dataValidation type="whole" allowBlank="1" showInputMessage="1" showErrorMessage="1" sqref="K3:K1001 N3:N1001" xr:uid="{12AB722E-B86E-434E-8924-05EFD075B271}">
      <formula1>1</formula1>
      <formula2>12</formula2>
    </dataValidation>
    <dataValidation type="whole" allowBlank="1" showInputMessage="1" showErrorMessage="1" sqref="J3:J1001 M3:M1001" xr:uid="{C86694FB-27A9-DA4B-988A-01BA431F7779}">
      <formula1>0</formula1>
      <formula2>31</formula2>
    </dataValidation>
    <dataValidation type="list" allowBlank="1" showInputMessage="1" showErrorMessage="1" sqref="A4:A1001 A3" xr:uid="{36D1B8DC-DA27-704F-89DC-9D70B6554C2A}">
      <formula1>"Estudiante, Docente, Administrativo, Padre de familia, Otro"</formula1>
    </dataValidation>
    <dataValidation type="list" allowBlank="1" showInputMessage="1" showErrorMessage="1" sqref="E4:E1001 E3" xr:uid="{3F95D848-6A43-184F-B1C5-33C6E8627CF8}">
      <formula1>"Sala, Aula, Externo"</formula1>
    </dataValidation>
    <dataValidation type="list" allowBlank="1" showInputMessage="1" showErrorMessage="1" sqref="F3" xr:uid="{3929C85B-0CCD-3140-97EB-57DBCB9FFC5F}">
      <formula1>$AC$1:$AC$10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1E44B13-84B9-7647-A5FC-4F6A3DAAD3D2}">
          <x14:formula1>
            <xm:f>'CONSOLIDADO Y GRAFICAS'!$AD$1:$AD$10</xm:f>
          </x14:formula1>
          <xm:sqref>F4:F1001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3192E-51AC-4843-97CE-F2DED2A75E38}">
  <dimension ref="A1:AD1001"/>
  <sheetViews>
    <sheetView topLeftCell="O18" zoomScale="80" zoomScaleNormal="80" workbookViewId="0">
      <selection activeCell="X61" sqref="X61"/>
    </sheetView>
  </sheetViews>
  <sheetFormatPr defaultColWidth="11" defaultRowHeight="15.95"/>
  <cols>
    <col min="1" max="1" width="15.5" bestFit="1" customWidth="1"/>
    <col min="8" max="8" width="117.375" customWidth="1"/>
    <col min="9" max="9" width="15.125" bestFit="1" customWidth="1"/>
    <col min="12" max="12" width="17.625" bestFit="1" customWidth="1"/>
    <col min="15" max="15" width="25.125" bestFit="1" customWidth="1"/>
    <col min="16" max="16" width="18.375" bestFit="1" customWidth="1"/>
    <col min="18" max="18" width="25.125" bestFit="1" customWidth="1"/>
    <col min="19" max="19" width="18.375" bestFit="1" customWidth="1"/>
    <col min="21" max="21" width="25.125" bestFit="1" customWidth="1"/>
    <col min="22" max="22" width="21.125" customWidth="1"/>
    <col min="24" max="24" width="25.125" bestFit="1" customWidth="1"/>
    <col min="25" max="25" width="18.375" bestFit="1" customWidth="1"/>
  </cols>
  <sheetData>
    <row r="1" spans="1:30" ht="20.100000000000001" thickBot="1">
      <c r="A1" s="88" t="s">
        <v>2</v>
      </c>
      <c r="B1" s="89"/>
      <c r="C1" s="23"/>
      <c r="D1" s="23"/>
      <c r="E1" s="23"/>
      <c r="F1" s="24"/>
      <c r="G1" s="23"/>
      <c r="H1" s="88" t="s">
        <v>7</v>
      </c>
      <c r="I1" s="89"/>
      <c r="J1" s="25"/>
      <c r="K1" s="25"/>
      <c r="L1" s="90" t="s">
        <v>8</v>
      </c>
      <c r="M1" s="90"/>
      <c r="O1" s="75" t="s">
        <v>20</v>
      </c>
      <c r="P1" s="76"/>
      <c r="Q1" s="77"/>
      <c r="R1" s="75" t="s">
        <v>21</v>
      </c>
      <c r="S1" s="76"/>
      <c r="T1" s="77"/>
      <c r="U1" s="75" t="s">
        <v>22</v>
      </c>
      <c r="V1" s="76"/>
      <c r="W1" s="77"/>
      <c r="X1" s="75" t="s">
        <v>23</v>
      </c>
      <c r="Y1" s="76"/>
      <c r="Z1" s="77"/>
      <c r="AB1" s="86" t="s">
        <v>24</v>
      </c>
      <c r="AC1" s="87" t="s">
        <v>25</v>
      </c>
      <c r="AD1" s="20" t="s">
        <v>26</v>
      </c>
    </row>
    <row r="2" spans="1:30" ht="17.100000000000001" thickBot="1">
      <c r="A2" s="26" t="s">
        <v>27</v>
      </c>
      <c r="B2" s="27" t="s">
        <v>10</v>
      </c>
      <c r="C2" s="25"/>
      <c r="D2" s="25"/>
      <c r="E2" s="25"/>
      <c r="F2" s="25"/>
      <c r="G2" s="25"/>
      <c r="H2" s="40" t="s">
        <v>27</v>
      </c>
      <c r="I2" s="41" t="s">
        <v>28</v>
      </c>
      <c r="J2" s="25"/>
      <c r="K2" s="25"/>
      <c r="L2" s="28" t="s">
        <v>27</v>
      </c>
      <c r="M2" s="28" t="s">
        <v>10</v>
      </c>
      <c r="O2" s="63" t="s">
        <v>29</v>
      </c>
      <c r="P2" s="78"/>
      <c r="Q2" s="79"/>
      <c r="R2" s="63" t="s">
        <v>29</v>
      </c>
      <c r="S2" s="78"/>
      <c r="T2" s="79"/>
      <c r="U2" s="63" t="s">
        <v>29</v>
      </c>
      <c r="V2" s="78"/>
      <c r="W2" s="79"/>
      <c r="X2" s="63" t="s">
        <v>29</v>
      </c>
      <c r="Y2" s="78"/>
      <c r="Z2" s="79"/>
      <c r="AB2" s="86"/>
      <c r="AC2" s="87"/>
      <c r="AD2" s="20" t="s">
        <v>30</v>
      </c>
    </row>
    <row r="3" spans="1:30">
      <c r="A3" s="29" t="s">
        <v>31</v>
      </c>
      <c r="B3" s="30">
        <f>COUNTIF(PRESTAMO!$A:$A,A3)</f>
        <v>0</v>
      </c>
      <c r="C3" s="25"/>
      <c r="D3" s="25"/>
      <c r="E3" s="25"/>
      <c r="F3" s="25"/>
      <c r="G3" s="25"/>
      <c r="H3" s="42" t="s">
        <v>26</v>
      </c>
      <c r="I3" s="43">
        <f>SUMIFS(PRESTAMO!$I$3:$I$1001,PRESTAMO!$F$3:$F$1001,H3)</f>
        <v>0</v>
      </c>
      <c r="J3" s="25"/>
      <c r="K3" s="25"/>
      <c r="L3" s="31" t="s">
        <v>32</v>
      </c>
      <c r="M3" s="31">
        <f>SUMIFS(PRESTAMO!$I$3:$I$1001,PRESTAMO!$G$3:$G$1001,L3)</f>
        <v>0</v>
      </c>
      <c r="O3" s="64" t="s">
        <v>33</v>
      </c>
      <c r="P3" s="80">
        <f>B3</f>
        <v>0</v>
      </c>
      <c r="Q3" s="81"/>
      <c r="R3" s="64" t="s">
        <v>33</v>
      </c>
      <c r="S3" s="80">
        <f>B4</f>
        <v>0</v>
      </c>
      <c r="T3" s="81"/>
      <c r="U3" s="64" t="s">
        <v>33</v>
      </c>
      <c r="V3" s="80">
        <f>B6</f>
        <v>0</v>
      </c>
      <c r="W3" s="81"/>
      <c r="X3" s="64" t="s">
        <v>33</v>
      </c>
      <c r="Y3" s="80">
        <f>B7</f>
        <v>0</v>
      </c>
      <c r="Z3" s="81"/>
      <c r="AB3" s="21" t="str">
        <f>IFERROR(DATE(PRESTAMO!O3,PRESTAMO!N3,PRESTAMO!M3),"")</f>
        <v/>
      </c>
      <c r="AC3" s="22">
        <f t="shared" ref="AC3:AC66" ca="1" si="0">TODAY()</f>
        <v>45156</v>
      </c>
      <c r="AD3" s="20" t="s">
        <v>34</v>
      </c>
    </row>
    <row r="4" spans="1:30">
      <c r="A4" s="29" t="s">
        <v>35</v>
      </c>
      <c r="B4" s="30">
        <f>COUNTIF(PRESTAMO!$A:$A,A4)</f>
        <v>0</v>
      </c>
      <c r="C4" s="25"/>
      <c r="D4" s="25"/>
      <c r="E4" s="25"/>
      <c r="F4" s="25"/>
      <c r="G4" s="25"/>
      <c r="H4" s="44" t="s">
        <v>30</v>
      </c>
      <c r="I4" s="45">
        <f>SUMIFS(PRESTAMO!$I$3:$I$1001,PRESTAMO!$F$3:$F$1001,H4)</f>
        <v>0</v>
      </c>
      <c r="J4" s="25"/>
      <c r="K4" s="25"/>
      <c r="L4" s="32" t="s">
        <v>36</v>
      </c>
      <c r="M4" s="32">
        <f>SUMIFS(PRESTAMO!$I$3:$I$1001,PRESTAMO!$G$3:$G$1001,L4)</f>
        <v>0</v>
      </c>
      <c r="O4" s="73" t="s">
        <v>37</v>
      </c>
      <c r="P4" s="65" t="s">
        <v>38</v>
      </c>
      <c r="Q4" s="66">
        <f>COUNTIFS(PRESTAMO!$A$3:$A$1001,"ESTUDIANTE",PRESTAMO!$B$3:$B$1001,'CONSOLIDADO Y GRAFICAS'!P4)</f>
        <v>0</v>
      </c>
      <c r="R4" s="73" t="s">
        <v>37</v>
      </c>
      <c r="S4" s="65" t="s">
        <v>38</v>
      </c>
      <c r="T4" s="66">
        <f>COUNTIFS(PRESTAMO!$A$3:$A$1001,"DOCENTE",PRESTAMO!$B$3:$B$1001,'CONSOLIDADO Y GRAFICAS'!S4)</f>
        <v>0</v>
      </c>
      <c r="U4" s="73" t="s">
        <v>37</v>
      </c>
      <c r="V4" s="65" t="s">
        <v>38</v>
      </c>
      <c r="W4" s="66">
        <f>COUNTIFS(PRESTAMO!$A$3:$A$1001,"PADRE DE FAMILIA",PRESTAMO!$B$3:$B$1001,'CONSOLIDADO Y GRAFICAS'!V4)</f>
        <v>0</v>
      </c>
      <c r="X4" s="73" t="s">
        <v>37</v>
      </c>
      <c r="Y4" s="65" t="s">
        <v>38</v>
      </c>
      <c r="Z4" s="66">
        <f>COUNTIFS(PRESTAMO!$A$3:$A$1001,"OTRO",PRESTAMO!$B$3:$B$1001,'CONSOLIDADO Y GRAFICAS'!Y4)</f>
        <v>0</v>
      </c>
      <c r="AB4" s="21" t="str">
        <f>IFERROR(DATE(PRESTAMO!O4,PRESTAMO!N4,PRESTAMO!M4),"")</f>
        <v/>
      </c>
      <c r="AC4" s="22">
        <f t="shared" ca="1" si="0"/>
        <v>45156</v>
      </c>
      <c r="AD4" s="20" t="s">
        <v>39</v>
      </c>
    </row>
    <row r="5" spans="1:30">
      <c r="A5" s="29" t="s">
        <v>40</v>
      </c>
      <c r="B5" s="30">
        <f>COUNTIF(PRESTAMO!$A:$A,A5)</f>
        <v>0</v>
      </c>
      <c r="C5" s="25"/>
      <c r="D5" s="25"/>
      <c r="E5" s="25"/>
      <c r="F5" s="25"/>
      <c r="G5" s="25"/>
      <c r="H5" s="29" t="s">
        <v>34</v>
      </c>
      <c r="I5" s="30">
        <f>SUMIFS(PRESTAMO!$I$3:$I$1001,PRESTAMO!$F$3:$F$1001,H5)</f>
        <v>0</v>
      </c>
      <c r="J5" s="25"/>
      <c r="K5" s="25"/>
      <c r="L5" s="31" t="s">
        <v>41</v>
      </c>
      <c r="M5" s="31">
        <f>SUMIFS(PRESTAMO!$I$3:$I$1001,PRESTAMO!$G$3:$G$1001,L5)</f>
        <v>0</v>
      </c>
      <c r="O5" s="73"/>
      <c r="P5" s="65" t="s">
        <v>42</v>
      </c>
      <c r="Q5" s="66">
        <f>COUNTIFS(PRESTAMO!$A$3:$A$1001,"ESTUDIANTE",PRESTAMO!$B$3:$B$1001,'CONSOLIDADO Y GRAFICAS'!P5)</f>
        <v>0</v>
      </c>
      <c r="R5" s="73"/>
      <c r="S5" s="65" t="s">
        <v>42</v>
      </c>
      <c r="T5" s="66">
        <f>COUNTIFS(PRESTAMO!$A$3:$A$1001,"DOCENTE",PRESTAMO!$B$3:$B$1001,'CONSOLIDADO Y GRAFICAS'!S5)</f>
        <v>0</v>
      </c>
      <c r="U5" s="73"/>
      <c r="V5" s="65" t="s">
        <v>42</v>
      </c>
      <c r="W5" s="66">
        <f>COUNTIFS(PRESTAMO!$A$3:$A$1001,"PADRE DE FAMILIA",PRESTAMO!$B$3:$B$1001,'CONSOLIDADO Y GRAFICAS'!V5)</f>
        <v>0</v>
      </c>
      <c r="X5" s="73"/>
      <c r="Y5" s="65" t="s">
        <v>42</v>
      </c>
      <c r="Z5" s="66">
        <f>COUNTIFS(PRESTAMO!$A$3:$A$1001,"OTRO",PRESTAMO!$B$3:$B$1001,'CONSOLIDADO Y GRAFICAS'!Y5)</f>
        <v>0</v>
      </c>
      <c r="AB5" s="21" t="str">
        <f>IFERROR(DATE(PRESTAMO!O5,PRESTAMO!N5,PRESTAMO!M5),"")</f>
        <v/>
      </c>
      <c r="AC5" s="22">
        <f t="shared" ca="1" si="0"/>
        <v>45156</v>
      </c>
      <c r="AD5" s="20" t="s">
        <v>43</v>
      </c>
    </row>
    <row r="6" spans="1:30">
      <c r="A6" s="29" t="s">
        <v>44</v>
      </c>
      <c r="B6" s="30">
        <f>COUNTIF(PRESTAMO!$A:$A,A6)</f>
        <v>0</v>
      </c>
      <c r="C6" s="25"/>
      <c r="D6" s="25"/>
      <c r="E6" s="25"/>
      <c r="F6" s="25"/>
      <c r="G6" s="25"/>
      <c r="H6" s="44" t="s">
        <v>39</v>
      </c>
      <c r="I6" s="45">
        <f>SUMIFS(PRESTAMO!$I$3:$I$1001,PRESTAMO!$F$3:$F$1001,H6)</f>
        <v>0</v>
      </c>
      <c r="J6" s="25"/>
      <c r="K6" s="25"/>
      <c r="L6" s="32" t="s">
        <v>45</v>
      </c>
      <c r="M6" s="32">
        <f>SUMIFS(PRESTAMO!$I$3:$I$1001,PRESTAMO!$G$3:$G$1001,L6)</f>
        <v>0</v>
      </c>
      <c r="O6" s="73"/>
      <c r="P6" s="65" t="s">
        <v>46</v>
      </c>
      <c r="Q6" s="66">
        <f>COUNTIFS(PRESTAMO!$A$3:$A$1001,"ESTUDIANTE",PRESTAMO!$B$3:$B$1001,'CONSOLIDADO Y GRAFICAS'!P6)</f>
        <v>0</v>
      </c>
      <c r="R6" s="73"/>
      <c r="S6" s="65" t="s">
        <v>46</v>
      </c>
      <c r="T6" s="66">
        <f>COUNTIFS(PRESTAMO!$A$3:$A$1001,"DOCENTE",PRESTAMO!$B$3:$B$1001,'CONSOLIDADO Y GRAFICAS'!S6)</f>
        <v>0</v>
      </c>
      <c r="U6" s="73"/>
      <c r="V6" s="65" t="s">
        <v>46</v>
      </c>
      <c r="W6" s="66">
        <f>COUNTIFS(PRESTAMO!$A$3:$A$1001,"PADRE DE FAMILIA",PRESTAMO!$B$3:$B$1001,'CONSOLIDADO Y GRAFICAS'!V6)</f>
        <v>0</v>
      </c>
      <c r="X6" s="73"/>
      <c r="Y6" s="65" t="s">
        <v>46</v>
      </c>
      <c r="Z6" s="66">
        <f>COUNTIFS(PRESTAMO!$A$3:$A$1001,"OTRO",PRESTAMO!$B$3:$B$1001,'CONSOLIDADO Y GRAFICAS'!Y6)</f>
        <v>0</v>
      </c>
      <c r="AB6" s="21" t="str">
        <f>IFERROR(DATE(PRESTAMO!O6,PRESTAMO!N6,PRESTAMO!M6),"")</f>
        <v/>
      </c>
      <c r="AC6" s="22">
        <f t="shared" ca="1" si="0"/>
        <v>45156</v>
      </c>
      <c r="AD6" s="20" t="s">
        <v>47</v>
      </c>
    </row>
    <row r="7" spans="1:30">
      <c r="A7" s="29" t="s">
        <v>48</v>
      </c>
      <c r="B7" s="30">
        <f>COUNTIF(PRESTAMO!$A:$A,A7)</f>
        <v>0</v>
      </c>
      <c r="C7" s="25"/>
      <c r="D7" s="25"/>
      <c r="E7" s="25"/>
      <c r="F7" s="25"/>
      <c r="G7" s="25"/>
      <c r="H7" s="29" t="s">
        <v>43</v>
      </c>
      <c r="I7" s="30">
        <f>SUMIFS(PRESTAMO!$I$3:$I$1001,PRESTAMO!$F$3:$F$1001,H7)</f>
        <v>0</v>
      </c>
      <c r="J7" s="25"/>
      <c r="K7" s="25"/>
      <c r="L7" s="31" t="s">
        <v>49</v>
      </c>
      <c r="M7" s="31">
        <f>SUMIFS(PRESTAMO!$I$3:$I$1001,PRESTAMO!$G$3:$G$1001,L7)</f>
        <v>0</v>
      </c>
      <c r="O7" s="73"/>
      <c r="P7" s="65" t="s">
        <v>50</v>
      </c>
      <c r="Q7" s="66">
        <f>COUNTIFS(PRESTAMO!$A$3:$A$1001,"ESTUDIANTE",PRESTAMO!$B$3:$B$1001,'CONSOLIDADO Y GRAFICAS'!P7)</f>
        <v>0</v>
      </c>
      <c r="R7" s="73"/>
      <c r="S7" s="65" t="s">
        <v>50</v>
      </c>
      <c r="T7" s="66">
        <f>COUNTIFS(PRESTAMO!$A$3:$A$1001,"DOCENTE",PRESTAMO!$B$3:$B$1001,'CONSOLIDADO Y GRAFICAS'!S7)</f>
        <v>0</v>
      </c>
      <c r="U7" s="73"/>
      <c r="V7" s="65" t="s">
        <v>50</v>
      </c>
      <c r="W7" s="66">
        <f>COUNTIFS(PRESTAMO!$A$3:$A$1001,"PADRE DE FAMILIA",PRESTAMO!$B$3:$B$1001,'CONSOLIDADO Y GRAFICAS'!V7)</f>
        <v>0</v>
      </c>
      <c r="X7" s="73"/>
      <c r="Y7" s="65" t="s">
        <v>50</v>
      </c>
      <c r="Z7" s="66">
        <f>COUNTIFS(PRESTAMO!$A$3:$A$1001,"OTRO",PRESTAMO!$B$3:$B$1001,'CONSOLIDADO Y GRAFICAS'!Y7)</f>
        <v>0</v>
      </c>
      <c r="AB7" s="21" t="str">
        <f>IFERROR(DATE(PRESTAMO!O7,PRESTAMO!N7,PRESTAMO!M7),"")</f>
        <v/>
      </c>
      <c r="AC7" s="22">
        <f t="shared" ca="1" si="0"/>
        <v>45156</v>
      </c>
      <c r="AD7" s="20" t="s">
        <v>51</v>
      </c>
    </row>
    <row r="8" spans="1:30" ht="17.100000000000001" thickBot="1">
      <c r="A8" s="33" t="s">
        <v>52</v>
      </c>
      <c r="B8" s="34">
        <f>SUM(B3:B7)</f>
        <v>0</v>
      </c>
      <c r="C8" s="25"/>
      <c r="D8" s="25"/>
      <c r="E8" s="25"/>
      <c r="F8" s="25"/>
      <c r="G8" s="25"/>
      <c r="H8" s="44" t="s">
        <v>47</v>
      </c>
      <c r="I8" s="45">
        <f>SUMIFS(PRESTAMO!$I$3:$I$1001,PRESTAMO!$F$3:$F$1001,H8)</f>
        <v>0</v>
      </c>
      <c r="J8" s="25"/>
      <c r="K8" s="25"/>
      <c r="L8" s="32" t="s">
        <v>53</v>
      </c>
      <c r="M8" s="32">
        <f>SUMIFS(PRESTAMO!$I$3:$I$1001,PRESTAMO!$G$3:$G$1001,L8)</f>
        <v>0</v>
      </c>
      <c r="O8" s="73"/>
      <c r="P8" s="65" t="s">
        <v>54</v>
      </c>
      <c r="Q8" s="66">
        <f>COUNTIFS(PRESTAMO!$A$3:$A$1001,"ESTUDIANTE",PRESTAMO!$B$3:$B$1001,'CONSOLIDADO Y GRAFICAS'!P8)</f>
        <v>0</v>
      </c>
      <c r="R8" s="73"/>
      <c r="S8" s="65" t="s">
        <v>54</v>
      </c>
      <c r="T8" s="66">
        <f>COUNTIFS(PRESTAMO!$A$3:$A$1001,"DOCENTE",PRESTAMO!$B$3:$B$1001,'CONSOLIDADO Y GRAFICAS'!S8)</f>
        <v>0</v>
      </c>
      <c r="U8" s="73"/>
      <c r="V8" s="65" t="s">
        <v>54</v>
      </c>
      <c r="W8" s="66">
        <f>COUNTIFS(PRESTAMO!$A$3:$A$1001,"PADRE DE FAMILIA",PRESTAMO!$B$3:$B$1001,'CONSOLIDADO Y GRAFICAS'!V8)</f>
        <v>0</v>
      </c>
      <c r="X8" s="73"/>
      <c r="Y8" s="65" t="s">
        <v>54</v>
      </c>
      <c r="Z8" s="66">
        <f>COUNTIFS(PRESTAMO!$A$3:$A$1001,"OTRO",PRESTAMO!$B$3:$B$1001,'CONSOLIDADO Y GRAFICAS'!Y8)</f>
        <v>0</v>
      </c>
      <c r="AB8" s="21" t="str">
        <f>IFERROR(DATE(PRESTAMO!O8,PRESTAMO!N8,PRESTAMO!M8),"")</f>
        <v/>
      </c>
      <c r="AC8" s="22">
        <f t="shared" ca="1" si="0"/>
        <v>45156</v>
      </c>
      <c r="AD8" s="20" t="s">
        <v>55</v>
      </c>
    </row>
    <row r="9" spans="1:30" ht="20.100000000000001" thickBot="1">
      <c r="A9" s="35"/>
      <c r="B9" s="25"/>
      <c r="C9" s="25"/>
      <c r="D9" s="25"/>
      <c r="E9" s="25"/>
      <c r="F9" s="25"/>
      <c r="G9" s="25"/>
      <c r="H9" s="29" t="s">
        <v>51</v>
      </c>
      <c r="I9" s="30">
        <f>SUMIFS(PRESTAMO!$I$3:$I$1001,PRESTAMO!$F$3:$F$1001,H9)</f>
        <v>0</v>
      </c>
      <c r="J9" s="25"/>
      <c r="K9" s="25"/>
      <c r="L9" s="31" t="s">
        <v>56</v>
      </c>
      <c r="M9" s="31">
        <f>SUMIFS(PRESTAMO!$I$3:$I$1001,PRESTAMO!$G$3:$G$1001,L9)</f>
        <v>0</v>
      </c>
      <c r="O9" s="73"/>
      <c r="P9" s="65" t="s">
        <v>57</v>
      </c>
      <c r="Q9" s="66">
        <f>COUNTIFS(PRESTAMO!$A$3:$A$1001,"ESTUDIANTE",PRESTAMO!$B$3:$B$1001,'CONSOLIDADO Y GRAFICAS'!P9)</f>
        <v>0</v>
      </c>
      <c r="R9" s="73"/>
      <c r="S9" s="65" t="s">
        <v>57</v>
      </c>
      <c r="T9" s="66">
        <f>COUNTIFS(PRESTAMO!$A$3:$A$1001,"DOCENTE",PRESTAMO!$B$3:$B$1001,'CONSOLIDADO Y GRAFICAS'!S9)</f>
        <v>0</v>
      </c>
      <c r="U9" s="73"/>
      <c r="V9" s="65" t="s">
        <v>57</v>
      </c>
      <c r="W9" s="66">
        <f>COUNTIFS(PRESTAMO!$A$3:$A$1001,"PADRE DE FAMILIA",PRESTAMO!$B$3:$B$1001,'CONSOLIDADO Y GRAFICAS'!V9)</f>
        <v>0</v>
      </c>
      <c r="X9" s="73"/>
      <c r="Y9" s="65" t="s">
        <v>57</v>
      </c>
      <c r="Z9" s="66">
        <f>COUNTIFS(PRESTAMO!$A$3:$A$1001,"OTRO",PRESTAMO!$B$3:$B$1001,'CONSOLIDADO Y GRAFICAS'!Y9)</f>
        <v>0</v>
      </c>
      <c r="AB9" s="21" t="str">
        <f>IFERROR(DATE(PRESTAMO!O9,PRESTAMO!N9,PRESTAMO!M9),"")</f>
        <v/>
      </c>
      <c r="AC9" s="22">
        <f t="shared" ca="1" si="0"/>
        <v>45156</v>
      </c>
      <c r="AD9" s="20" t="s">
        <v>58</v>
      </c>
    </row>
    <row r="10" spans="1:30" ht="18.95">
      <c r="A10" s="84" t="s">
        <v>3</v>
      </c>
      <c r="B10" s="85"/>
      <c r="C10" s="25"/>
      <c r="D10" s="25"/>
      <c r="E10" s="25"/>
      <c r="F10" s="25"/>
      <c r="G10" s="25"/>
      <c r="H10" s="44" t="s">
        <v>55</v>
      </c>
      <c r="I10" s="45">
        <f>SUMIFS(PRESTAMO!$I$3:$I$1001,PRESTAMO!$F$3:$F$1001,H10)</f>
        <v>0</v>
      </c>
      <c r="J10" s="25"/>
      <c r="K10" s="25"/>
      <c r="L10" s="25"/>
      <c r="M10" s="36"/>
      <c r="O10" s="73"/>
      <c r="P10" s="65" t="s">
        <v>59</v>
      </c>
      <c r="Q10" s="66">
        <f>COUNTIFS(PRESTAMO!$A$3:$A$1001,"ESTUDIANTE",PRESTAMO!$B$3:$B$1001,'CONSOLIDADO Y GRAFICAS'!P10)</f>
        <v>0</v>
      </c>
      <c r="R10" s="73"/>
      <c r="S10" s="65" t="s">
        <v>59</v>
      </c>
      <c r="T10" s="66">
        <f>COUNTIFS(PRESTAMO!$A$3:$A$1001,"DOCENTE",PRESTAMO!$B$3:$B$1001,'CONSOLIDADO Y GRAFICAS'!S10)</f>
        <v>0</v>
      </c>
      <c r="U10" s="73"/>
      <c r="V10" s="65" t="s">
        <v>59</v>
      </c>
      <c r="W10" s="66">
        <f>COUNTIFS(PRESTAMO!$A$3:$A$1001,"PADRE DE FAMILIA",PRESTAMO!$B$3:$B$1001,'CONSOLIDADO Y GRAFICAS'!V10)</f>
        <v>0</v>
      </c>
      <c r="X10" s="73"/>
      <c r="Y10" s="65" t="s">
        <v>59</v>
      </c>
      <c r="Z10" s="66">
        <f>COUNTIFS(PRESTAMO!$A$3:$A$1001,"OTRO",PRESTAMO!$B$3:$B$1001,'CONSOLIDADO Y GRAFICAS'!Y10)</f>
        <v>0</v>
      </c>
      <c r="AB10" s="21" t="str">
        <f>IFERROR(DATE(PRESTAMO!O10,PRESTAMO!N10,PRESTAMO!M10),"")</f>
        <v/>
      </c>
      <c r="AC10" s="22">
        <f t="shared" ca="1" si="0"/>
        <v>45156</v>
      </c>
      <c r="AD10" s="20" t="s">
        <v>60</v>
      </c>
    </row>
    <row r="11" spans="1:30" ht="17.100000000000001" thickBot="1">
      <c r="A11" s="40" t="s">
        <v>27</v>
      </c>
      <c r="B11" s="41" t="s">
        <v>10</v>
      </c>
      <c r="C11" s="25"/>
      <c r="D11" s="25"/>
      <c r="E11" s="25"/>
      <c r="F11" s="25"/>
      <c r="G11" s="25"/>
      <c r="H11" s="29" t="s">
        <v>58</v>
      </c>
      <c r="I11" s="30">
        <f>SUMIFS(PRESTAMO!$I$3:$I$1001,PRESTAMO!$F$3:$F$1001,H11)</f>
        <v>0</v>
      </c>
      <c r="J11" s="25"/>
      <c r="K11" s="25"/>
      <c r="L11" s="25"/>
      <c r="M11" s="36"/>
      <c r="O11" s="73" t="s">
        <v>7</v>
      </c>
      <c r="P11" s="67">
        <v>1</v>
      </c>
      <c r="Q11" s="66">
        <f>COUNTIFS(PRESTAMO!$A$3:$A$1001,"ESTUDIANTE",PRESTAMO!$F$3:$F$1001,AD1)</f>
        <v>0</v>
      </c>
      <c r="R11" s="73" t="s">
        <v>7</v>
      </c>
      <c r="S11" s="67">
        <v>1</v>
      </c>
      <c r="T11" s="66">
        <f>COUNTIFS(PRESTAMO!$A$3:$A$1001,"DOCENTE",PRESTAMO!$F$3:$F$1001,AD1)</f>
        <v>0</v>
      </c>
      <c r="U11" s="73" t="s">
        <v>7</v>
      </c>
      <c r="V11" s="67">
        <v>1</v>
      </c>
      <c r="W11" s="66">
        <f>COUNTIFS(PRESTAMO!$A$3:$A$1001,"PADRE DE FAMILIA",PRESTAMO!$F$3:$F$1001,AD1)</f>
        <v>0</v>
      </c>
      <c r="X11" s="73" t="s">
        <v>7</v>
      </c>
      <c r="Y11" s="67">
        <v>1</v>
      </c>
      <c r="Z11" s="66">
        <f>COUNTIFS(PRESTAMO!$A$3:$A$1001,"OTRO",PRESTAMO!$F$3:$F$1001,AD1)</f>
        <v>0</v>
      </c>
      <c r="AB11" s="21" t="str">
        <f>IFERROR(DATE(PRESTAMO!O11,PRESTAMO!N11,PRESTAMO!M11),"")</f>
        <v/>
      </c>
      <c r="AC11" s="22">
        <f t="shared" ca="1" si="0"/>
        <v>45156</v>
      </c>
      <c r="AD11" s="20"/>
    </row>
    <row r="12" spans="1:30">
      <c r="A12" s="42" t="s">
        <v>38</v>
      </c>
      <c r="B12" s="43">
        <f>COUNTIF(PRESTAMO!$B$3:$B$1001,A12)</f>
        <v>0</v>
      </c>
      <c r="C12" s="25"/>
      <c r="D12" s="25"/>
      <c r="E12" s="25"/>
      <c r="F12" s="25"/>
      <c r="G12" s="25"/>
      <c r="H12" s="44" t="s">
        <v>60</v>
      </c>
      <c r="I12" s="45">
        <f>SUMIFS(PRESTAMO!$I$3:$I$1001,PRESTAMO!$F$3:$F$1001,H12)</f>
        <v>0</v>
      </c>
      <c r="J12" s="25"/>
      <c r="K12" s="25"/>
      <c r="L12" s="25"/>
      <c r="M12" s="36"/>
      <c r="O12" s="73"/>
      <c r="P12" s="67">
        <v>2</v>
      </c>
      <c r="Q12" s="66">
        <f>COUNTIFS(PRESTAMO!$A$3:$A$1001,"ESTUDIANTE",PRESTAMO!$F$3:$F$1001,AD2)</f>
        <v>0</v>
      </c>
      <c r="R12" s="73"/>
      <c r="S12" s="67">
        <v>2</v>
      </c>
      <c r="T12" s="66">
        <f>COUNTIFS(PRESTAMO!$A$3:$A$1001,"DOCENTE",PRESTAMO!$F$3:$F$1001,AD2)</f>
        <v>0</v>
      </c>
      <c r="U12" s="73"/>
      <c r="V12" s="67">
        <v>2</v>
      </c>
      <c r="W12" s="66">
        <f>COUNTIFS(PRESTAMO!$A$3:$A$1001,"PADRE DE FAMILIA",PRESTAMO!$F$3:$F$1001,AD2)</f>
        <v>0</v>
      </c>
      <c r="X12" s="73"/>
      <c r="Y12" s="67">
        <v>2</v>
      </c>
      <c r="Z12" s="66">
        <f>COUNTIFS(PRESTAMO!$A$3:$A$1001,"OTRO",PRESTAMO!$F$3:$F$1001,AD2)</f>
        <v>0</v>
      </c>
      <c r="AB12" s="21" t="str">
        <f>IFERROR(DATE(PRESTAMO!O12,PRESTAMO!N12,PRESTAMO!M12),"")</f>
        <v/>
      </c>
      <c r="AC12" s="22">
        <f t="shared" ca="1" si="0"/>
        <v>45156</v>
      </c>
      <c r="AD12" s="20"/>
    </row>
    <row r="13" spans="1:30" ht="18" thickBot="1">
      <c r="A13" s="29" t="s">
        <v>42</v>
      </c>
      <c r="B13" s="30">
        <f>COUNTIF(PRESTAMO!$B$3:$B$1001,A13)</f>
        <v>0</v>
      </c>
      <c r="C13" s="25"/>
      <c r="D13" s="25"/>
      <c r="E13" s="25"/>
      <c r="F13" s="25"/>
      <c r="G13" s="25"/>
      <c r="H13" s="37" t="s">
        <v>52</v>
      </c>
      <c r="I13" s="34">
        <f>SUM(I3:I12)</f>
        <v>0</v>
      </c>
      <c r="J13" s="25"/>
      <c r="K13" s="25"/>
      <c r="L13" s="25"/>
      <c r="M13" s="36"/>
      <c r="O13" s="73"/>
      <c r="P13" s="67">
        <v>3</v>
      </c>
      <c r="Q13" s="66">
        <f>COUNTIFS(PRESTAMO!$A$3:$A$1001,"ESTUDIANTE",PRESTAMO!$F$3:$F$1001,AD3)</f>
        <v>0</v>
      </c>
      <c r="R13" s="73"/>
      <c r="S13" s="67">
        <v>3</v>
      </c>
      <c r="T13" s="66">
        <f>COUNTIFS(PRESTAMO!$A$3:$A$1001,"DOCENTE",PRESTAMO!$F$3:$F$1001,AD3)</f>
        <v>0</v>
      </c>
      <c r="U13" s="73"/>
      <c r="V13" s="67">
        <v>3</v>
      </c>
      <c r="W13" s="66">
        <f>COUNTIFS(PRESTAMO!$A$3:$A$1001,"PADRE DE FAMILIA",PRESTAMO!$F$3:$F$1001,AD3)</f>
        <v>0</v>
      </c>
      <c r="X13" s="73"/>
      <c r="Y13" s="67">
        <v>3</v>
      </c>
      <c r="Z13" s="66">
        <f>COUNTIFS(PRESTAMO!$A$3:$A$1001,"OTRO",PRESTAMO!$F$3:$F$1001,AD3)</f>
        <v>0</v>
      </c>
      <c r="AB13" s="21" t="str">
        <f>IFERROR(DATE(PRESTAMO!O13,PRESTAMO!N13,PRESTAMO!M13),"")</f>
        <v/>
      </c>
      <c r="AC13" s="22">
        <f t="shared" ca="1" si="0"/>
        <v>45156</v>
      </c>
      <c r="AD13" s="20"/>
    </row>
    <row r="14" spans="1:30">
      <c r="A14" s="29" t="s">
        <v>46</v>
      </c>
      <c r="B14" s="30">
        <f>COUNTIF(PRESTAMO!$B$3:$B$1001,A14)</f>
        <v>0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36"/>
      <c r="O14" s="73"/>
      <c r="P14" s="67">
        <v>4</v>
      </c>
      <c r="Q14" s="66">
        <f>COUNTIFS(PRESTAMO!$A$3:$A$1001,"ESTUDIANTE",PRESTAMO!$F$3:$F$1001,AD4)</f>
        <v>0</v>
      </c>
      <c r="R14" s="73"/>
      <c r="S14" s="67">
        <v>4</v>
      </c>
      <c r="T14" s="66">
        <f>COUNTIFS(PRESTAMO!$A$3:$A$1001,"DOCENTE",PRESTAMO!$F$3:$F$1001,AD4)</f>
        <v>0</v>
      </c>
      <c r="U14" s="73"/>
      <c r="V14" s="67">
        <v>4</v>
      </c>
      <c r="W14" s="66">
        <f>COUNTIFS(PRESTAMO!$A$3:$A$1001,"PADRE DE FAMILIA",PRESTAMO!$F$3:$F$1001,AD4)</f>
        <v>0</v>
      </c>
      <c r="X14" s="73"/>
      <c r="Y14" s="67">
        <v>4</v>
      </c>
      <c r="Z14" s="66">
        <f>COUNTIFS(PRESTAMO!$A$3:$A$1001,"OTRO",PRESTAMO!$F$3:$F$1001,AD4)</f>
        <v>0</v>
      </c>
      <c r="AB14" s="21" t="str">
        <f>IFERROR(DATE(PRESTAMO!O14,PRESTAMO!N14,PRESTAMO!M14),"")</f>
        <v/>
      </c>
      <c r="AC14" s="22">
        <f t="shared" ca="1" si="0"/>
        <v>45156</v>
      </c>
      <c r="AD14" s="20"/>
    </row>
    <row r="15" spans="1:30">
      <c r="A15" s="29" t="s">
        <v>50</v>
      </c>
      <c r="B15" s="30">
        <f>COUNTIF(PRESTAMO!$B$3:$B$1001,A15)</f>
        <v>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36"/>
      <c r="O15" s="73"/>
      <c r="P15" s="67">
        <v>5</v>
      </c>
      <c r="Q15" s="66">
        <f>COUNTIFS(PRESTAMO!$A$3:$A$1001,"ESTUDIANTE",PRESTAMO!$F$3:$F$1001,AD5)</f>
        <v>0</v>
      </c>
      <c r="R15" s="73"/>
      <c r="S15" s="67">
        <v>5</v>
      </c>
      <c r="T15" s="66">
        <f>COUNTIFS(PRESTAMO!$A$3:$A$1001,"DOCENTE",PRESTAMO!$F$3:$F$1001,AD5)</f>
        <v>0</v>
      </c>
      <c r="U15" s="73"/>
      <c r="V15" s="67">
        <v>5</v>
      </c>
      <c r="W15" s="66">
        <f>COUNTIFS(PRESTAMO!$A$3:$A$1001,"PADRE DE FAMILIA",PRESTAMO!$F$3:$F$1001,AD5)</f>
        <v>0</v>
      </c>
      <c r="X15" s="73"/>
      <c r="Y15" s="67">
        <v>5</v>
      </c>
      <c r="Z15" s="66">
        <f>COUNTIFS(PRESTAMO!$A$3:$A$1001,"OTRO",PRESTAMO!$F$3:$F$1001,AD5)</f>
        <v>0</v>
      </c>
      <c r="AB15" s="21" t="str">
        <f>IFERROR(DATE(PRESTAMO!O15,PRESTAMO!N15,PRESTAMO!M15),"")</f>
        <v/>
      </c>
      <c r="AC15" s="22">
        <f t="shared" ca="1" si="0"/>
        <v>45156</v>
      </c>
      <c r="AD15" s="20"/>
    </row>
    <row r="16" spans="1:30">
      <c r="A16" s="29" t="s">
        <v>54</v>
      </c>
      <c r="B16" s="30">
        <f>COUNTIF(PRESTAMO!$B$3:$B$1001,A16)</f>
        <v>0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36"/>
      <c r="O16" s="73"/>
      <c r="P16" s="67">
        <v>6</v>
      </c>
      <c r="Q16" s="66">
        <f>COUNTIFS(PRESTAMO!$A$3:$A$1001,"ESTUDIANTE",PRESTAMO!$F$3:$F$1001,AD6)</f>
        <v>0</v>
      </c>
      <c r="R16" s="73"/>
      <c r="S16" s="67">
        <v>6</v>
      </c>
      <c r="T16" s="66">
        <f>COUNTIFS(PRESTAMO!$A$3:$A$1001,"DOCENTE",PRESTAMO!$F$3:$F$1001,AD6)</f>
        <v>0</v>
      </c>
      <c r="U16" s="73"/>
      <c r="V16" s="67">
        <v>6</v>
      </c>
      <c r="W16" s="66">
        <f>COUNTIFS(PRESTAMO!$A$3:$A$1001,"PADRE DE FAMILIA",PRESTAMO!$F$3:$F$1001,AD6)</f>
        <v>0</v>
      </c>
      <c r="X16" s="73"/>
      <c r="Y16" s="67">
        <v>6</v>
      </c>
      <c r="Z16" s="66">
        <f>COUNTIFS(PRESTAMO!$A$3:$A$1001,"OTRO",PRESTAMO!$F$3:$F$1001,AD6)</f>
        <v>0</v>
      </c>
      <c r="AB16" s="21" t="str">
        <f>IFERROR(DATE(PRESTAMO!O16,PRESTAMO!N16,PRESTAMO!M16),"")</f>
        <v/>
      </c>
      <c r="AC16" s="22">
        <f t="shared" ca="1" si="0"/>
        <v>45156</v>
      </c>
      <c r="AD16" s="20"/>
    </row>
    <row r="17" spans="1:30">
      <c r="A17" s="29" t="s">
        <v>57</v>
      </c>
      <c r="B17" s="30">
        <f>COUNTIF(PRESTAMO!$B$3:$B$1001,A17)</f>
        <v>0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36"/>
      <c r="O17" s="73"/>
      <c r="P17" s="67">
        <v>7</v>
      </c>
      <c r="Q17" s="66">
        <f>COUNTIFS(PRESTAMO!$A$3:$A$1001,"ESTUDIANTE",PRESTAMO!$F$3:$F$1001,AD7)</f>
        <v>0</v>
      </c>
      <c r="R17" s="73"/>
      <c r="S17" s="67">
        <v>7</v>
      </c>
      <c r="T17" s="66">
        <f>COUNTIFS(PRESTAMO!$A$3:$A$1001,"DOCENTE",PRESTAMO!$F$3:$F$1001,AD7)</f>
        <v>0</v>
      </c>
      <c r="U17" s="73"/>
      <c r="V17" s="67">
        <v>7</v>
      </c>
      <c r="W17" s="66">
        <f>COUNTIFS(PRESTAMO!$A$3:$A$1001,"PADRE DE FAMILIA",PRESTAMO!$F$3:$F$1001,AD7)</f>
        <v>0</v>
      </c>
      <c r="X17" s="73"/>
      <c r="Y17" s="67">
        <v>7</v>
      </c>
      <c r="Z17" s="66">
        <f>COUNTIFS(PRESTAMO!$A$3:$A$1001,"OTRO",PRESTAMO!$F$3:$F$1001,AD7)</f>
        <v>0</v>
      </c>
      <c r="AB17" s="21" t="str">
        <f>IFERROR(DATE(PRESTAMO!O17,PRESTAMO!N17,PRESTAMO!M17),"")</f>
        <v/>
      </c>
      <c r="AC17" s="22">
        <f t="shared" ca="1" si="0"/>
        <v>45156</v>
      </c>
      <c r="AD17" s="20"/>
    </row>
    <row r="18" spans="1:30" ht="17.100000000000001" thickBot="1">
      <c r="A18" s="33" t="s">
        <v>59</v>
      </c>
      <c r="B18" s="34">
        <f>COUNTIF(PRESTAMO!$B$3:$B$1001,A18)</f>
        <v>0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36"/>
      <c r="O18" s="73"/>
      <c r="P18" s="67">
        <v>8</v>
      </c>
      <c r="Q18" s="66">
        <f>COUNTIFS(PRESTAMO!$A$3:$A$1001,"ESTUDIANTE",PRESTAMO!$F$3:$F$1001,AD8)</f>
        <v>0</v>
      </c>
      <c r="R18" s="73"/>
      <c r="S18" s="67">
        <v>8</v>
      </c>
      <c r="T18" s="66">
        <f>COUNTIFS(PRESTAMO!$A$3:$A$1001,"DOCENTE",PRESTAMO!$F$3:$F$1001,AD8)</f>
        <v>0</v>
      </c>
      <c r="U18" s="73"/>
      <c r="V18" s="67">
        <v>8</v>
      </c>
      <c r="W18" s="66">
        <f>COUNTIFS(PRESTAMO!$A$3:$A$1001,"PADRE DE FAMILIA",PRESTAMO!$F$3:$F$1001,AD8)</f>
        <v>0</v>
      </c>
      <c r="X18" s="73"/>
      <c r="Y18" s="67">
        <v>8</v>
      </c>
      <c r="Z18" s="66">
        <f>COUNTIFS(PRESTAMO!$A$3:$A$1001,"OTRO",PRESTAMO!$F$3:$F$1001,AD8)</f>
        <v>0</v>
      </c>
      <c r="AB18" s="21" t="str">
        <f>IFERROR(DATE(PRESTAMO!O18,PRESTAMO!N18,PRESTAMO!M18),"")</f>
        <v/>
      </c>
      <c r="AC18" s="22">
        <f t="shared" ca="1" si="0"/>
        <v>45156</v>
      </c>
      <c r="AD18" s="20"/>
    </row>
    <row r="19" spans="1:30" ht="17.100000000000001" thickBot="1">
      <c r="A19" s="38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36"/>
      <c r="O19" s="73"/>
      <c r="P19" s="67">
        <v>9</v>
      </c>
      <c r="Q19" s="66">
        <f>COUNTIFS(PRESTAMO!$A$3:$A$1001,"ESTUDIANTE",PRESTAMO!$F$3:$F$1001,AD9)</f>
        <v>0</v>
      </c>
      <c r="R19" s="73"/>
      <c r="S19" s="67">
        <v>9</v>
      </c>
      <c r="T19" s="66">
        <f>COUNTIFS(PRESTAMO!$A$3:$A$1001,"DOCENTE",PRESTAMO!$F$3:$F$1001,AD9)</f>
        <v>0</v>
      </c>
      <c r="U19" s="73"/>
      <c r="V19" s="67">
        <v>9</v>
      </c>
      <c r="W19" s="66">
        <f>COUNTIFS(PRESTAMO!$A$3:$A$1001,"PADRE DE FAMILIA",PRESTAMO!$F$3:$F$1001,AD9)</f>
        <v>0</v>
      </c>
      <c r="X19" s="73"/>
      <c r="Y19" s="67">
        <v>9</v>
      </c>
      <c r="Z19" s="66">
        <f>COUNTIFS(PRESTAMO!$A$3:$A$1001,"OTRO",PRESTAMO!$F$3:$F$1001,AD9)</f>
        <v>0</v>
      </c>
      <c r="AB19" s="21" t="str">
        <f>IFERROR(DATE(PRESTAMO!O19,PRESTAMO!N19,PRESTAMO!M19),"")</f>
        <v/>
      </c>
      <c r="AC19" s="22">
        <f t="shared" ca="1" si="0"/>
        <v>45156</v>
      </c>
      <c r="AD19" s="20"/>
    </row>
    <row r="20" spans="1:30" ht="18.95">
      <c r="A20" s="82" t="s">
        <v>6</v>
      </c>
      <c r="B20" s="83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36"/>
      <c r="O20" s="73"/>
      <c r="P20" s="67">
        <v>10</v>
      </c>
      <c r="Q20" s="66">
        <f>COUNTIFS(PRESTAMO!$A$3:$A$1001,"ESTUDIANTE",PRESTAMO!$F$3:$F$1001,AD10)</f>
        <v>0</v>
      </c>
      <c r="R20" s="73"/>
      <c r="S20" s="67">
        <v>10</v>
      </c>
      <c r="T20" s="66">
        <f>COUNTIFS(PRESTAMO!$A$3:$A$1001,"DOCENTE",PRESTAMO!$F$3:$F$1001,AD10)</f>
        <v>0</v>
      </c>
      <c r="U20" s="73"/>
      <c r="V20" s="67">
        <v>10</v>
      </c>
      <c r="W20" s="66">
        <f>COUNTIFS(PRESTAMO!$A$3:$A$1001,"PADRE DE FAMILIA",PRESTAMO!$F$3:$F$1001,AD10)</f>
        <v>0</v>
      </c>
      <c r="X20" s="73"/>
      <c r="Y20" s="67">
        <v>10</v>
      </c>
      <c r="Z20" s="66">
        <f>COUNTIFS(PRESTAMO!$A$3:$A$1001,"OTRO",PRESTAMO!$F$3:$F$1001,AD10)</f>
        <v>0</v>
      </c>
      <c r="AB20" s="21" t="str">
        <f>IFERROR(DATE(PRESTAMO!O20,PRESTAMO!N20,PRESTAMO!M20),"")</f>
        <v/>
      </c>
      <c r="AC20" s="22">
        <f t="shared" ca="1" si="0"/>
        <v>45156</v>
      </c>
      <c r="AD20" s="20"/>
    </row>
    <row r="21" spans="1:30">
      <c r="A21" s="40" t="s">
        <v>27</v>
      </c>
      <c r="B21" s="41" t="s">
        <v>10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36"/>
      <c r="O21" s="73" t="s">
        <v>61</v>
      </c>
      <c r="P21" s="65" t="s">
        <v>62</v>
      </c>
      <c r="Q21" s="66">
        <f>COUNTIFS(PRESTAMO!$A$3:$A$1001,"ESTUDIANTE",PRESTAMO!$E$3:$E$1001,P21)</f>
        <v>0</v>
      </c>
      <c r="R21" s="73" t="s">
        <v>61</v>
      </c>
      <c r="S21" s="65" t="s">
        <v>62</v>
      </c>
      <c r="T21" s="66">
        <f>COUNTIFS(PRESTAMO!$A$3:$A$1001,"DOCENTE",PRESTAMO!$E$3:$E$1001,S21)</f>
        <v>0</v>
      </c>
      <c r="U21" s="73" t="s">
        <v>61</v>
      </c>
      <c r="V21" s="65" t="s">
        <v>62</v>
      </c>
      <c r="W21" s="66">
        <f>COUNTIFS(PRESTAMO!$A$3:$A$1001,"PADRE DE FAMILIA",PRESTAMO!$E$3:$E$1001,V21)</f>
        <v>0</v>
      </c>
      <c r="X21" s="73" t="s">
        <v>61</v>
      </c>
      <c r="Y21" s="65" t="s">
        <v>62</v>
      </c>
      <c r="Z21" s="66">
        <f>COUNTIFS(PRESTAMO!$A$3:$A$1001,"OTRO",PRESTAMO!$E$3:$E$1001,Y21)</f>
        <v>0</v>
      </c>
      <c r="AB21" s="21" t="str">
        <f>IFERROR(DATE(PRESTAMO!O21,PRESTAMO!N21,PRESTAMO!M21),"")</f>
        <v/>
      </c>
      <c r="AC21" s="22">
        <f t="shared" ca="1" si="0"/>
        <v>45156</v>
      </c>
      <c r="AD21" s="20"/>
    </row>
    <row r="22" spans="1:30">
      <c r="A22" s="31" t="s">
        <v>62</v>
      </c>
      <c r="B22" s="31">
        <f>COUNTIF(PRESTAMO!$E$3:$E$1001,A22)</f>
        <v>0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36"/>
      <c r="O22" s="73"/>
      <c r="P22" s="65" t="s">
        <v>63</v>
      </c>
      <c r="Q22" s="66">
        <f>COUNTIFS(PRESTAMO!$A$3:$A$1001,"ESTUDIANTE",PRESTAMO!$E$3:$E$1001,P22)</f>
        <v>0</v>
      </c>
      <c r="R22" s="73"/>
      <c r="S22" s="65" t="s">
        <v>63</v>
      </c>
      <c r="T22" s="66">
        <f>COUNTIFS(PRESTAMO!$A$3:$A$1001,"DOCENTE",PRESTAMO!$E$3:$E$1001,S22)</f>
        <v>0</v>
      </c>
      <c r="U22" s="73"/>
      <c r="V22" s="65" t="s">
        <v>63</v>
      </c>
      <c r="W22" s="66">
        <f>COUNTIFS(PRESTAMO!$A$3:$A$1001,"PADRE DE FAMILIA",PRESTAMO!$E$3:$E$1001,V22)</f>
        <v>0</v>
      </c>
      <c r="X22" s="73"/>
      <c r="Y22" s="65" t="s">
        <v>63</v>
      </c>
      <c r="Z22" s="66">
        <f>COUNTIFS(PRESTAMO!$A$3:$A$1001,"OTRO",PRESTAMO!$E$3:$E$1001,Y22)</f>
        <v>0</v>
      </c>
      <c r="AB22" s="21" t="str">
        <f>IFERROR(DATE(PRESTAMO!O22,PRESTAMO!N22,PRESTAMO!M22),"")</f>
        <v/>
      </c>
      <c r="AC22" s="22">
        <f t="shared" ca="1" si="0"/>
        <v>45156</v>
      </c>
      <c r="AD22" s="20"/>
    </row>
    <row r="23" spans="1:30">
      <c r="A23" s="31" t="s">
        <v>63</v>
      </c>
      <c r="B23" s="31">
        <f>COUNTIF(PRESTAMO!$E$3:$E$1001,A23)</f>
        <v>0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36"/>
      <c r="O23" s="73"/>
      <c r="P23" s="65" t="s">
        <v>64</v>
      </c>
      <c r="Q23" s="66">
        <f>COUNTIFS(PRESTAMO!$A$3:$A$1001,"ESTUDIANTE",PRESTAMO!$E$3:$E$1001,P23)</f>
        <v>0</v>
      </c>
      <c r="R23" s="73"/>
      <c r="S23" s="65" t="s">
        <v>64</v>
      </c>
      <c r="T23" s="66">
        <f>COUNTIFS(PRESTAMO!$A$3:$A$1001,"DOCENTE",PRESTAMO!$E$3:$E$1001,S23)</f>
        <v>0</v>
      </c>
      <c r="U23" s="73"/>
      <c r="V23" s="65" t="s">
        <v>64</v>
      </c>
      <c r="W23" s="66">
        <f>COUNTIFS(PRESTAMO!$A$3:$A$1001,"PADRE DE FAMILIA",PRESTAMO!$E$3:$E$1001,V23)</f>
        <v>0</v>
      </c>
      <c r="X23" s="73"/>
      <c r="Y23" s="65" t="s">
        <v>64</v>
      </c>
      <c r="Z23" s="66">
        <f>COUNTIFS(PRESTAMO!$A$3:$A$1001,"OTRO",PRESTAMO!$E$3:$E$1001,Y23)</f>
        <v>0</v>
      </c>
      <c r="AB23" s="21" t="str">
        <f>IFERROR(DATE(PRESTAMO!O23,PRESTAMO!N23,PRESTAMO!M23),"")</f>
        <v/>
      </c>
      <c r="AC23" s="22">
        <f t="shared" ca="1" si="0"/>
        <v>45156</v>
      </c>
      <c r="AD23" s="20"/>
    </row>
    <row r="24" spans="1:30">
      <c r="A24" s="31" t="s">
        <v>64</v>
      </c>
      <c r="B24" s="31">
        <f>COUNTIF(PRESTAMO!$E$3:$E$1001,A24)</f>
        <v>0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36"/>
      <c r="O24" s="73" t="s">
        <v>8</v>
      </c>
      <c r="P24" s="65" t="s">
        <v>32</v>
      </c>
      <c r="Q24" s="66">
        <f>COUNTIFS(PRESTAMO!$A$3:$A$1001,"ESTUDIANTE",PRESTAMO!$G$3:$G$1001,P24)</f>
        <v>0</v>
      </c>
      <c r="R24" s="73" t="s">
        <v>8</v>
      </c>
      <c r="S24" s="65" t="s">
        <v>32</v>
      </c>
      <c r="T24" s="66">
        <f>COUNTIFS(PRESTAMO!$A$3:$A$1001,"DOCENTE",PRESTAMO!$G$3:$G$1001,S24)</f>
        <v>0</v>
      </c>
      <c r="U24" s="73" t="s">
        <v>8</v>
      </c>
      <c r="V24" s="65" t="s">
        <v>32</v>
      </c>
      <c r="W24" s="66">
        <f>COUNTIFS(PRESTAMO!$A$3:$A$1001,"PADRE DE FAMILIA",PRESTAMO!$G$3:$G$1001,V24)</f>
        <v>0</v>
      </c>
      <c r="X24" s="73" t="s">
        <v>8</v>
      </c>
      <c r="Y24" s="65" t="s">
        <v>32</v>
      </c>
      <c r="Z24" s="66">
        <f>COUNTIFS(PRESTAMO!$A$3:$A$1001,"OTRO",PRESTAMO!$G$3:$G$1001,Y24)</f>
        <v>0</v>
      </c>
      <c r="AB24" s="21" t="str">
        <f>IFERROR(DATE(PRESTAMO!O24,PRESTAMO!N24,PRESTAMO!M24),"")</f>
        <v/>
      </c>
      <c r="AC24" s="22">
        <f t="shared" ca="1" si="0"/>
        <v>45156</v>
      </c>
      <c r="AD24" s="20"/>
    </row>
    <row r="25" spans="1:30">
      <c r="A25" s="31" t="s">
        <v>52</v>
      </c>
      <c r="B25" s="31">
        <f>SUM(B22:B24)</f>
        <v>0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36"/>
      <c r="O25" s="73"/>
      <c r="P25" s="65" t="s">
        <v>36</v>
      </c>
      <c r="Q25" s="66">
        <f>COUNTIFS(PRESTAMO!$A$3:$A$1001,"ESTUDIANTE",PRESTAMO!$G$3:$G$1001,P25)</f>
        <v>0</v>
      </c>
      <c r="R25" s="73"/>
      <c r="S25" s="65" t="s">
        <v>36</v>
      </c>
      <c r="T25" s="66">
        <f>COUNTIFS(PRESTAMO!$A$3:$A$1001,"DOCENTE",PRESTAMO!$G$3:$G$1001,S25)</f>
        <v>0</v>
      </c>
      <c r="U25" s="73"/>
      <c r="V25" s="65" t="s">
        <v>36</v>
      </c>
      <c r="W25" s="66">
        <f>COUNTIFS(PRESTAMO!$A$3:$A$1001,"PADRE DE FAMILIA",PRESTAMO!$G$3:$G$1001,V25)</f>
        <v>0</v>
      </c>
      <c r="X25" s="73"/>
      <c r="Y25" s="65" t="s">
        <v>36</v>
      </c>
      <c r="Z25" s="66">
        <f>COUNTIFS(PRESTAMO!$A$3:$A$1001,"OTRO",PRESTAMO!$G$3:$G$1001,Y25)</f>
        <v>0</v>
      </c>
      <c r="AB25" s="21" t="str">
        <f>IFERROR(DATE(PRESTAMO!O25,PRESTAMO!N25,PRESTAMO!M25),"")</f>
        <v/>
      </c>
      <c r="AC25" s="22">
        <f t="shared" ca="1" si="0"/>
        <v>45156</v>
      </c>
      <c r="AD25" s="20"/>
    </row>
    <row r="26" spans="1:30" ht="17.100000000000001" thickBot="1">
      <c r="A26" s="38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36"/>
      <c r="O26" s="73"/>
      <c r="P26" s="65" t="s">
        <v>41</v>
      </c>
      <c r="Q26" s="66">
        <f>COUNTIFS(PRESTAMO!$A$3:$A$1001,"ESTUDIANTE",PRESTAMO!$G$3:$G$1001,P26)</f>
        <v>0</v>
      </c>
      <c r="R26" s="73"/>
      <c r="S26" s="65" t="s">
        <v>41</v>
      </c>
      <c r="T26" s="66">
        <f>COUNTIFS(PRESTAMO!$A$3:$A$1001,"DOCENTE",PRESTAMO!$G$3:$G$1001,S26)</f>
        <v>0</v>
      </c>
      <c r="U26" s="73"/>
      <c r="V26" s="65" t="s">
        <v>41</v>
      </c>
      <c r="W26" s="66">
        <f>COUNTIFS(PRESTAMO!$A$3:$A$1001,"PADRE DE FAMILIA",PRESTAMO!$G$3:$G$1001,V26)</f>
        <v>0</v>
      </c>
      <c r="X26" s="73"/>
      <c r="Y26" s="65" t="s">
        <v>41</v>
      </c>
      <c r="Z26" s="66">
        <f>COUNTIFS(PRESTAMO!$A$3:$A$1001,"OTRO",PRESTAMO!$G$3:$G$1001,Y26)</f>
        <v>0</v>
      </c>
      <c r="AB26" s="21" t="str">
        <f>IFERROR(DATE(PRESTAMO!O26,PRESTAMO!N26,PRESTAMO!M26),"")</f>
        <v/>
      </c>
      <c r="AC26" s="22">
        <f t="shared" ca="1" si="0"/>
        <v>45156</v>
      </c>
      <c r="AD26" s="20"/>
    </row>
    <row r="27" spans="1:30" ht="18.95">
      <c r="A27" s="84" t="s">
        <v>65</v>
      </c>
      <c r="B27" s="85"/>
      <c r="C27" s="25"/>
      <c r="D27" s="84" t="s">
        <v>66</v>
      </c>
      <c r="E27" s="85"/>
      <c r="F27" s="25"/>
      <c r="G27" s="25"/>
      <c r="H27" s="25"/>
      <c r="I27" s="25"/>
      <c r="J27" s="25"/>
      <c r="K27" s="25"/>
      <c r="L27" s="82" t="s">
        <v>67</v>
      </c>
      <c r="M27" s="83"/>
      <c r="O27" s="73"/>
      <c r="P27" s="65" t="s">
        <v>45</v>
      </c>
      <c r="Q27" s="66">
        <f>COUNTIFS(PRESTAMO!$A$3:$A$1001,"ESTUDIANTE",PRESTAMO!$G$3:$G$1001,P27)</f>
        <v>0</v>
      </c>
      <c r="R27" s="73"/>
      <c r="S27" s="65" t="s">
        <v>45</v>
      </c>
      <c r="T27" s="66">
        <f>COUNTIFS(PRESTAMO!$A$3:$A$1001,"DOCENTE",PRESTAMO!$G$3:$G$1001,S27)</f>
        <v>0</v>
      </c>
      <c r="U27" s="73"/>
      <c r="V27" s="65" t="s">
        <v>45</v>
      </c>
      <c r="W27" s="66">
        <f>COUNTIFS(PRESTAMO!$A$3:$A$1001,"PADRE DE FAMILIA",PRESTAMO!$G$3:$G$1001,V27)</f>
        <v>0</v>
      </c>
      <c r="X27" s="73"/>
      <c r="Y27" s="65" t="s">
        <v>45</v>
      </c>
      <c r="Z27" s="66">
        <f>COUNTIFS(PRESTAMO!$A$3:$A$1001,"OTRO",PRESTAMO!$G$3:$G$1001,Y27)</f>
        <v>0</v>
      </c>
      <c r="AB27" s="21" t="str">
        <f>IFERROR(DATE(PRESTAMO!O27,PRESTAMO!N27,PRESTAMO!M27),"")</f>
        <v/>
      </c>
      <c r="AC27" s="22">
        <f t="shared" ca="1" si="0"/>
        <v>45156</v>
      </c>
      <c r="AD27" s="20"/>
    </row>
    <row r="28" spans="1:30" ht="17.100000000000001" thickBot="1">
      <c r="A28" s="40" t="s">
        <v>12</v>
      </c>
      <c r="B28" s="41" t="s">
        <v>10</v>
      </c>
      <c r="C28" s="25"/>
      <c r="D28" s="26" t="s">
        <v>12</v>
      </c>
      <c r="E28" s="27" t="s">
        <v>10</v>
      </c>
      <c r="F28" s="25"/>
      <c r="G28" s="25"/>
      <c r="H28" s="25"/>
      <c r="I28" s="25"/>
      <c r="J28" s="25"/>
      <c r="K28" s="25"/>
      <c r="L28" s="26" t="s">
        <v>12</v>
      </c>
      <c r="M28" s="27" t="s">
        <v>10</v>
      </c>
      <c r="O28" s="73"/>
      <c r="P28" s="65" t="s">
        <v>49</v>
      </c>
      <c r="Q28" s="66">
        <f>COUNTIFS(PRESTAMO!$A$3:$A$1001,"ESTUDIANTE",PRESTAMO!$G$3:$G$1001,P28)</f>
        <v>0</v>
      </c>
      <c r="R28" s="73"/>
      <c r="S28" s="65" t="s">
        <v>49</v>
      </c>
      <c r="T28" s="66">
        <f>COUNTIFS(PRESTAMO!$A$3:$A$1001,"DOCENTE",PRESTAMO!$G$3:$G$1001,S28)</f>
        <v>0</v>
      </c>
      <c r="U28" s="73"/>
      <c r="V28" s="65" t="s">
        <v>49</v>
      </c>
      <c r="W28" s="66">
        <f>COUNTIFS(PRESTAMO!$A$3:$A$1001,"PADRE DE FAMILIA",PRESTAMO!$G$3:$G$1001,V28)</f>
        <v>0</v>
      </c>
      <c r="X28" s="73"/>
      <c r="Y28" s="65" t="s">
        <v>49</v>
      </c>
      <c r="Z28" s="66">
        <f>COUNTIFS(PRESTAMO!$A$3:$A$1001,"OTRO",PRESTAMO!$G$3:$G$1001,Y28)</f>
        <v>0</v>
      </c>
      <c r="AB28" s="21" t="str">
        <f>IFERROR(DATE(PRESTAMO!O28,PRESTAMO!N28,PRESTAMO!M28),"")</f>
        <v/>
      </c>
      <c r="AC28" s="22">
        <f t="shared" ca="1" si="0"/>
        <v>45156</v>
      </c>
      <c r="AD28" s="20"/>
    </row>
    <row r="29" spans="1:30">
      <c r="A29" s="42" t="s">
        <v>68</v>
      </c>
      <c r="B29" s="43">
        <f>SUMIFS(PRESTAMO!$I$3:$I$1001,PRESTAMO!$K$3:$K$1001,"01")</f>
        <v>0</v>
      </c>
      <c r="C29" s="25"/>
      <c r="D29" s="29" t="s">
        <v>68</v>
      </c>
      <c r="E29" s="30">
        <f>SUMIFS(PRESTAMO!$I$3:$I$1001,PRESTAMO!$Q$3:$Q$1001,"SI",PRESTAMO!$N$3:$N$1001,"01")</f>
        <v>0</v>
      </c>
      <c r="F29" s="25"/>
      <c r="G29" s="25"/>
      <c r="H29" s="25"/>
      <c r="I29" s="25"/>
      <c r="J29" s="25"/>
      <c r="K29" s="25"/>
      <c r="L29" s="29" t="s">
        <v>68</v>
      </c>
      <c r="M29" s="30">
        <f t="shared" ref="M29:M40" si="1">B29-E29</f>
        <v>0</v>
      </c>
      <c r="O29" s="73"/>
      <c r="P29" s="65" t="s">
        <v>53</v>
      </c>
      <c r="Q29" s="66">
        <f>COUNTIFS(PRESTAMO!$A$3:$A$1001,"ESTUDIANTE",PRESTAMO!$G$3:$G$1001,P29)</f>
        <v>0</v>
      </c>
      <c r="R29" s="73"/>
      <c r="S29" s="65" t="s">
        <v>53</v>
      </c>
      <c r="T29" s="66">
        <f>COUNTIFS(PRESTAMO!$A$3:$A$1001,"DOCENTE",PRESTAMO!$G$3:$G$1001,S29)</f>
        <v>0</v>
      </c>
      <c r="U29" s="73"/>
      <c r="V29" s="65" t="s">
        <v>53</v>
      </c>
      <c r="W29" s="66">
        <f>COUNTIFS(PRESTAMO!$A$3:$A$1001,"PADRE DE FAMILIA",PRESTAMO!$G$3:$G$1001,V29)</f>
        <v>0</v>
      </c>
      <c r="X29" s="73"/>
      <c r="Y29" s="65" t="s">
        <v>53</v>
      </c>
      <c r="Z29" s="66">
        <f>COUNTIFS(PRESTAMO!$A$3:$A$1001,"OTRO",PRESTAMO!$G$3:$G$1001,Y29)</f>
        <v>0</v>
      </c>
      <c r="AB29" s="21" t="str">
        <f>IFERROR(DATE(PRESTAMO!O29,PRESTAMO!N29,PRESTAMO!M29),"")</f>
        <v/>
      </c>
      <c r="AC29" s="22">
        <f t="shared" ca="1" si="0"/>
        <v>45156</v>
      </c>
      <c r="AD29" s="20"/>
    </row>
    <row r="30" spans="1:30">
      <c r="A30" s="29" t="s">
        <v>69</v>
      </c>
      <c r="B30" s="30">
        <f>SUMIFS(PRESTAMO!$I$3:$I$1001,PRESTAMO!$K$3:$K$1001,"02")</f>
        <v>0</v>
      </c>
      <c r="C30" s="25"/>
      <c r="D30" s="29" t="s">
        <v>69</v>
      </c>
      <c r="E30" s="30">
        <f>SUMIFS(PRESTAMO!$I$3:$I$1001,PRESTAMO!$Q$3:$Q$1001,"SI",PRESTAMO!$N$3:$N$1001,"02")</f>
        <v>0</v>
      </c>
      <c r="F30" s="25"/>
      <c r="G30" s="25"/>
      <c r="H30" s="25"/>
      <c r="I30" s="25"/>
      <c r="J30" s="25"/>
      <c r="K30" s="25"/>
      <c r="L30" s="29" t="s">
        <v>69</v>
      </c>
      <c r="M30" s="30">
        <f t="shared" si="1"/>
        <v>0</v>
      </c>
      <c r="O30" s="73"/>
      <c r="P30" s="65" t="s">
        <v>56</v>
      </c>
      <c r="Q30" s="66">
        <f>COUNTIFS(PRESTAMO!$A$3:$A$1001,"ESTUDIANTE",PRESTAMO!$G$3:$G$1001,P30)</f>
        <v>0</v>
      </c>
      <c r="R30" s="73"/>
      <c r="S30" s="65" t="s">
        <v>56</v>
      </c>
      <c r="T30" s="66">
        <f>COUNTIFS(PRESTAMO!$A$3:$A$1001,"DOCENTE",PRESTAMO!$G$3:$G$1001,S30)</f>
        <v>0</v>
      </c>
      <c r="U30" s="73"/>
      <c r="V30" s="65" t="s">
        <v>56</v>
      </c>
      <c r="W30" s="66">
        <f>COUNTIFS(PRESTAMO!$A$3:$A$1001,"PADRE DE FAMILIA",PRESTAMO!$G$3:$G$1001,V30)</f>
        <v>0</v>
      </c>
      <c r="X30" s="73"/>
      <c r="Y30" s="65" t="s">
        <v>56</v>
      </c>
      <c r="Z30" s="66">
        <f>COUNTIFS(PRESTAMO!$A$3:$A$1001,"OTRO",PRESTAMO!$G$3:$G$1001,Y30)</f>
        <v>0</v>
      </c>
      <c r="AB30" s="21" t="str">
        <f>IFERROR(DATE(PRESTAMO!O30,PRESTAMO!N30,PRESTAMO!M30),"")</f>
        <v/>
      </c>
      <c r="AC30" s="22">
        <f t="shared" ca="1" si="0"/>
        <v>45156</v>
      </c>
      <c r="AD30" s="20"/>
    </row>
    <row r="31" spans="1:30">
      <c r="A31" s="29" t="s">
        <v>70</v>
      </c>
      <c r="B31" s="30">
        <f>SUMIFS(PRESTAMO!$I$3:$I$1001,PRESTAMO!$K$3:$K$1001,"03")</f>
        <v>0</v>
      </c>
      <c r="C31" s="25"/>
      <c r="D31" s="29" t="s">
        <v>70</v>
      </c>
      <c r="E31" s="30">
        <f>SUMIFS(PRESTAMO!$I$3:$I$1001,PRESTAMO!$Q$3:$Q$1001,"SI",PRESTAMO!$N$3:$N$1001,"03")</f>
        <v>0</v>
      </c>
      <c r="F31" s="25"/>
      <c r="G31" s="25"/>
      <c r="H31" s="25"/>
      <c r="I31" s="25"/>
      <c r="J31" s="25"/>
      <c r="K31" s="25"/>
      <c r="L31" s="29" t="s">
        <v>70</v>
      </c>
      <c r="M31" s="30">
        <f t="shared" si="1"/>
        <v>0</v>
      </c>
      <c r="O31" s="73" t="s">
        <v>71</v>
      </c>
      <c r="P31" s="65" t="s">
        <v>72</v>
      </c>
      <c r="Q31" s="66">
        <f>SUMIFS(PRESTAMO!$I$3:$I$1001,PRESTAMO!$A$3:$A$1001,"ESTUDIANTE",PRESTAMO!$Q$3:$Q$1001,"SI")</f>
        <v>0</v>
      </c>
      <c r="R31" s="73" t="s">
        <v>71</v>
      </c>
      <c r="S31" s="65" t="s">
        <v>72</v>
      </c>
      <c r="T31" s="66">
        <f>SUMIFS(PRESTAMO!$I$3:$I$1001,PRESTAMO!$A$3:$A$1001,"DOCENTE",PRESTAMO!$Q$3:$Q$1001,"SI")</f>
        <v>0</v>
      </c>
      <c r="U31" s="73" t="s">
        <v>71</v>
      </c>
      <c r="V31" s="65" t="s">
        <v>72</v>
      </c>
      <c r="W31" s="66">
        <f>SUMIFS(PRESTAMO!$I$3:$I$1001,PRESTAMO!$A$3:$A$1001,"PADRE DE FAMILIA",PRESTAMO!$Q$3:$Q$1001,"SI")</f>
        <v>0</v>
      </c>
      <c r="X31" s="73" t="s">
        <v>71</v>
      </c>
      <c r="Y31" s="65" t="s">
        <v>72</v>
      </c>
      <c r="Z31" s="66">
        <f>SUMIFS(PRESTAMO!$I$3:$I$1001,PRESTAMO!$A$3:$A$1001,"OTRO",PRESTAMO!$Q$3:$Q$1001,"SI")</f>
        <v>0</v>
      </c>
      <c r="AB31" s="21" t="str">
        <f>IFERROR(DATE(PRESTAMO!O31,PRESTAMO!N31,PRESTAMO!M31),"")</f>
        <v/>
      </c>
      <c r="AC31" s="22">
        <f t="shared" ca="1" si="0"/>
        <v>45156</v>
      </c>
      <c r="AD31" s="20"/>
    </row>
    <row r="32" spans="1:30">
      <c r="A32" s="29" t="s">
        <v>73</v>
      </c>
      <c r="B32" s="30">
        <f>SUMIFS(PRESTAMO!$I$3:$I$1001,PRESTAMO!$K$3:$K$1001,"04")</f>
        <v>0</v>
      </c>
      <c r="C32" s="25"/>
      <c r="D32" s="29" t="s">
        <v>73</v>
      </c>
      <c r="E32" s="30">
        <f>SUMIFS(PRESTAMO!$I$3:$I$1001,PRESTAMO!$Q$3:$Q$1001,"SI",PRESTAMO!$N$3:$N$1001,"04")</f>
        <v>0</v>
      </c>
      <c r="F32" s="25"/>
      <c r="G32" s="25"/>
      <c r="H32" s="25"/>
      <c r="I32" s="25"/>
      <c r="J32" s="25"/>
      <c r="K32" s="25"/>
      <c r="L32" s="29" t="s">
        <v>73</v>
      </c>
      <c r="M32" s="30">
        <f t="shared" si="1"/>
        <v>0</v>
      </c>
      <c r="O32" s="73"/>
      <c r="P32" s="65" t="s">
        <v>74</v>
      </c>
      <c r="Q32" s="66">
        <f>SUMIFS(PRESTAMO!$I$3:$I$1001,PRESTAMO!$A$3:$A$1001,"ESTUDIANTE",PRESTAMO!$Q$3:$Q$1001,"NO")</f>
        <v>0</v>
      </c>
      <c r="R32" s="73"/>
      <c r="S32" s="65" t="s">
        <v>74</v>
      </c>
      <c r="T32" s="66">
        <f>SUMIFS(PRESTAMO!$I$3:$I$1001,PRESTAMO!$A$3:$A$1001,"DOCENTE",PRESTAMO!$Q$3:$Q$1001,"NO")</f>
        <v>0</v>
      </c>
      <c r="U32" s="73"/>
      <c r="V32" s="65" t="s">
        <v>74</v>
      </c>
      <c r="W32" s="66">
        <f>SUMIFS(PRESTAMO!$I$3:$I$1001,PRESTAMO!$A$3:$A$1001,"PADRE DE FAMILIA",PRESTAMO!$Q$3:$Q$1001,"NO")</f>
        <v>0</v>
      </c>
      <c r="X32" s="73"/>
      <c r="Y32" s="65" t="s">
        <v>74</v>
      </c>
      <c r="Z32" s="66">
        <f>SUMIFS(PRESTAMO!$I$3:$I$1001,PRESTAMO!$A$3:$A$1001,"OTRO",PRESTAMO!$Q$3:$Q$1001,"NO")</f>
        <v>0</v>
      </c>
      <c r="AB32" s="21" t="str">
        <f>IFERROR(DATE(PRESTAMO!O32,PRESTAMO!N32,PRESTAMO!M32),"")</f>
        <v/>
      </c>
      <c r="AC32" s="22">
        <f t="shared" ca="1" si="0"/>
        <v>45156</v>
      </c>
      <c r="AD32" s="20"/>
    </row>
    <row r="33" spans="1:30" ht="17.100000000000001" thickBot="1">
      <c r="A33" s="29" t="s">
        <v>75</v>
      </c>
      <c r="B33" s="30">
        <f>SUMIFS(PRESTAMO!$I$3:$I$1001,PRESTAMO!$K$3:$K$1001,"05")</f>
        <v>0</v>
      </c>
      <c r="C33" s="25"/>
      <c r="D33" s="29" t="s">
        <v>75</v>
      </c>
      <c r="E33" s="30">
        <f>SUMIFS(PRESTAMO!$I$3:$I$1001,PRESTAMO!$Q$3:$Q$1001,"SI",PRESTAMO!$N$3:$N$1001,"05")</f>
        <v>0</v>
      </c>
      <c r="F33" s="25"/>
      <c r="G33" s="25"/>
      <c r="H33" s="25"/>
      <c r="I33" s="25"/>
      <c r="J33" s="25"/>
      <c r="K33" s="25"/>
      <c r="L33" s="29" t="s">
        <v>75</v>
      </c>
      <c r="M33" s="30">
        <f t="shared" si="1"/>
        <v>0</v>
      </c>
      <c r="O33" s="74"/>
      <c r="P33" s="68" t="s">
        <v>76</v>
      </c>
      <c r="Q33" s="66">
        <f>Q31-Q32</f>
        <v>0</v>
      </c>
      <c r="R33" s="74"/>
      <c r="S33" s="68" t="s">
        <v>76</v>
      </c>
      <c r="T33" s="66">
        <f>T31-T32</f>
        <v>0</v>
      </c>
      <c r="U33" s="74"/>
      <c r="V33" s="68" t="s">
        <v>76</v>
      </c>
      <c r="W33" s="66">
        <f>W31-W32</f>
        <v>0</v>
      </c>
      <c r="X33" s="74"/>
      <c r="Y33" s="68" t="s">
        <v>76</v>
      </c>
      <c r="Z33" s="66">
        <f>Z31-Z32</f>
        <v>0</v>
      </c>
      <c r="AB33" s="21" t="str">
        <f>IFERROR(DATE(PRESTAMO!O33,PRESTAMO!N33,PRESTAMO!M33),"")</f>
        <v/>
      </c>
      <c r="AC33" s="22">
        <f t="shared" ca="1" si="0"/>
        <v>45156</v>
      </c>
      <c r="AD33" s="20"/>
    </row>
    <row r="34" spans="1:30">
      <c r="A34" s="29" t="s">
        <v>77</v>
      </c>
      <c r="B34" s="30">
        <f>SUMIFS(PRESTAMO!$I$3:$I$1001,PRESTAMO!$K$3:$K$1001,"06")</f>
        <v>0</v>
      </c>
      <c r="C34" s="25"/>
      <c r="D34" s="29" t="s">
        <v>77</v>
      </c>
      <c r="E34" s="30">
        <f>SUMIFS(PRESTAMO!$I$3:$I$1001,PRESTAMO!$Q$3:$Q$1001,"SI",PRESTAMO!$N$3:$N$1001,"06")</f>
        <v>0</v>
      </c>
      <c r="F34" s="25"/>
      <c r="G34" s="25"/>
      <c r="H34" s="25"/>
      <c r="I34" s="25"/>
      <c r="J34" s="25"/>
      <c r="K34" s="25"/>
      <c r="L34" s="29" t="s">
        <v>77</v>
      </c>
      <c r="M34" s="30">
        <f t="shared" si="1"/>
        <v>0</v>
      </c>
      <c r="AB34" s="21" t="str">
        <f>IFERROR(DATE(PRESTAMO!O34,PRESTAMO!N34,PRESTAMO!M34),"")</f>
        <v/>
      </c>
      <c r="AC34" s="22">
        <f t="shared" ca="1" si="0"/>
        <v>45156</v>
      </c>
      <c r="AD34" s="20"/>
    </row>
    <row r="35" spans="1:30">
      <c r="A35" s="29" t="s">
        <v>78</v>
      </c>
      <c r="B35" s="30">
        <f>SUMIFS(PRESTAMO!$I$3:$I$1001,PRESTAMO!$K$3:$K$1001,"07")</f>
        <v>0</v>
      </c>
      <c r="C35" s="25"/>
      <c r="D35" s="29" t="s">
        <v>78</v>
      </c>
      <c r="E35" s="30">
        <f>SUMIFS(PRESTAMO!$I$3:$I$1001,PRESTAMO!$Q$3:$Q$1001,"SI",PRESTAMO!$N$3:$N$1001,"07")</f>
        <v>0</v>
      </c>
      <c r="F35" s="25"/>
      <c r="G35" s="25"/>
      <c r="H35" s="25"/>
      <c r="I35" s="25"/>
      <c r="J35" s="25"/>
      <c r="K35" s="25"/>
      <c r="L35" s="29" t="s">
        <v>78</v>
      </c>
      <c r="M35" s="30">
        <f t="shared" si="1"/>
        <v>0</v>
      </c>
      <c r="AB35" s="21" t="str">
        <f>IFERROR(DATE(PRESTAMO!O35,PRESTAMO!N35,PRESTAMO!M35),"")</f>
        <v/>
      </c>
      <c r="AC35" s="22">
        <f t="shared" ca="1" si="0"/>
        <v>45156</v>
      </c>
      <c r="AD35" s="20"/>
    </row>
    <row r="36" spans="1:30">
      <c r="A36" s="29" t="s">
        <v>79</v>
      </c>
      <c r="B36" s="30">
        <f>SUMIFS(PRESTAMO!$I$3:$I$1001,PRESTAMO!$K$3:$K$1001,"08")</f>
        <v>0</v>
      </c>
      <c r="C36" s="25"/>
      <c r="D36" s="29" t="s">
        <v>79</v>
      </c>
      <c r="E36" s="30">
        <f>SUMIFS(PRESTAMO!$I$3:$I$1001,PRESTAMO!$Q$3:$Q$1001,"SI",PRESTAMO!$N$3:$N$1001,"08")</f>
        <v>0</v>
      </c>
      <c r="F36" s="25"/>
      <c r="G36" s="25"/>
      <c r="H36" s="25"/>
      <c r="I36" s="25"/>
      <c r="J36" s="25"/>
      <c r="K36" s="25"/>
      <c r="L36" s="29" t="s">
        <v>79</v>
      </c>
      <c r="M36" s="30">
        <f t="shared" si="1"/>
        <v>0</v>
      </c>
      <c r="AB36" s="21" t="str">
        <f>IFERROR(DATE(PRESTAMO!O36,PRESTAMO!N36,PRESTAMO!M36),"")</f>
        <v/>
      </c>
      <c r="AC36" s="22">
        <f t="shared" ca="1" si="0"/>
        <v>45156</v>
      </c>
      <c r="AD36" s="20"/>
    </row>
    <row r="37" spans="1:30">
      <c r="A37" s="29" t="s">
        <v>80</v>
      </c>
      <c r="B37" s="30">
        <f>SUMIFS(PRESTAMO!$I$3:$I$1001,PRESTAMO!$K$3:$K$1001,"09")</f>
        <v>0</v>
      </c>
      <c r="C37" s="25"/>
      <c r="D37" s="29" t="s">
        <v>80</v>
      </c>
      <c r="E37" s="30">
        <f>SUMIFS(PRESTAMO!$I$3:$I$1001,PRESTAMO!$Q$3:$Q$1001,"SI",PRESTAMO!$N$3:$N$1001,"09")</f>
        <v>0</v>
      </c>
      <c r="F37" s="25"/>
      <c r="G37" s="25"/>
      <c r="H37" s="25"/>
      <c r="I37" s="25"/>
      <c r="J37" s="25"/>
      <c r="K37" s="25"/>
      <c r="L37" s="29" t="s">
        <v>80</v>
      </c>
      <c r="M37" s="30">
        <f t="shared" si="1"/>
        <v>0</v>
      </c>
      <c r="AB37" s="21" t="str">
        <f>IFERROR(DATE(PRESTAMO!O37,PRESTAMO!N37,PRESTAMO!M37),"")</f>
        <v/>
      </c>
      <c r="AC37" s="22">
        <f t="shared" ca="1" si="0"/>
        <v>45156</v>
      </c>
      <c r="AD37" s="20"/>
    </row>
    <row r="38" spans="1:30">
      <c r="A38" s="29" t="s">
        <v>81</v>
      </c>
      <c r="B38" s="30">
        <f>SUMIFS(PRESTAMO!$I$3:$I$1001,PRESTAMO!$K$3:$K$1001,"10")</f>
        <v>0</v>
      </c>
      <c r="C38" s="25"/>
      <c r="D38" s="29" t="s">
        <v>81</v>
      </c>
      <c r="E38" s="30">
        <f>SUMIFS(PRESTAMO!$I$3:$I$1001,PRESTAMO!$Q$3:$Q$1001,"SI",PRESTAMO!$N$3:$N$1001,"10")</f>
        <v>0</v>
      </c>
      <c r="F38" s="25"/>
      <c r="G38" s="25"/>
      <c r="H38" s="25"/>
      <c r="I38" s="25"/>
      <c r="J38" s="25"/>
      <c r="K38" s="25"/>
      <c r="L38" s="29" t="s">
        <v>81</v>
      </c>
      <c r="M38" s="30">
        <f t="shared" si="1"/>
        <v>0</v>
      </c>
      <c r="AB38" s="21" t="str">
        <f>IFERROR(DATE(PRESTAMO!O38,PRESTAMO!N38,PRESTAMO!M38),"")</f>
        <v/>
      </c>
      <c r="AC38" s="22">
        <f t="shared" ca="1" si="0"/>
        <v>45156</v>
      </c>
      <c r="AD38" s="20"/>
    </row>
    <row r="39" spans="1:30">
      <c r="A39" s="29" t="s">
        <v>82</v>
      </c>
      <c r="B39" s="30">
        <f>SUMIFS(PRESTAMO!$I$3:$I$1001,PRESTAMO!$K$3:$K$1001,"11")</f>
        <v>0</v>
      </c>
      <c r="C39" s="25"/>
      <c r="D39" s="29" t="s">
        <v>82</v>
      </c>
      <c r="E39" s="30">
        <f>SUMIFS(PRESTAMO!$I$3:$I$1001,PRESTAMO!$Q$3:$Q$1001,"SI",PRESTAMO!$N$3:$N$1001,"11")</f>
        <v>0</v>
      </c>
      <c r="F39" s="25"/>
      <c r="G39" s="25"/>
      <c r="H39" s="25"/>
      <c r="I39" s="25"/>
      <c r="J39" s="25"/>
      <c r="K39" s="25"/>
      <c r="L39" s="29" t="s">
        <v>82</v>
      </c>
      <c r="M39" s="30">
        <f t="shared" si="1"/>
        <v>0</v>
      </c>
      <c r="AB39" s="21" t="str">
        <f>IFERROR(DATE(PRESTAMO!O39,PRESTAMO!N39,PRESTAMO!M39),"")</f>
        <v/>
      </c>
      <c r="AC39" s="22">
        <f t="shared" ca="1" si="0"/>
        <v>45156</v>
      </c>
      <c r="AD39" s="20"/>
    </row>
    <row r="40" spans="1:30">
      <c r="A40" s="29" t="s">
        <v>83</v>
      </c>
      <c r="B40" s="30">
        <f>SUMIFS(PRESTAMO!$I$3:$I$1001,PRESTAMO!$K$3:$K$1001,"12")</f>
        <v>0</v>
      </c>
      <c r="C40" s="25"/>
      <c r="D40" s="29" t="s">
        <v>83</v>
      </c>
      <c r="E40" s="30">
        <f>SUMIFS(PRESTAMO!$I$3:$I$1001,PRESTAMO!$Q$3:$Q$1001,"SI",PRESTAMO!$N$3:$N$1001,"12")</f>
        <v>0</v>
      </c>
      <c r="F40" s="25"/>
      <c r="G40" s="25"/>
      <c r="H40" s="25"/>
      <c r="I40" s="25"/>
      <c r="J40" s="25"/>
      <c r="K40" s="25"/>
      <c r="L40" s="29" t="s">
        <v>83</v>
      </c>
      <c r="M40" s="30">
        <f t="shared" si="1"/>
        <v>0</v>
      </c>
      <c r="AB40" s="21" t="str">
        <f>IFERROR(DATE(PRESTAMO!O40,PRESTAMO!N40,PRESTAMO!M40),"")</f>
        <v/>
      </c>
      <c r="AC40" s="22">
        <f t="shared" ca="1" si="0"/>
        <v>45156</v>
      </c>
      <c r="AD40" s="20"/>
    </row>
    <row r="41" spans="1:30" ht="17.100000000000001" thickBot="1">
      <c r="A41" s="33" t="s">
        <v>52</v>
      </c>
      <c r="B41" s="34">
        <f>SUM(B29:B40)</f>
        <v>0</v>
      </c>
      <c r="C41" s="39"/>
      <c r="D41" s="33" t="s">
        <v>52</v>
      </c>
      <c r="E41" s="34">
        <f>SUM(E29:E40)</f>
        <v>0</v>
      </c>
      <c r="F41" s="39"/>
      <c r="G41" s="39"/>
      <c r="H41" s="39"/>
      <c r="I41" s="39"/>
      <c r="J41" s="39"/>
      <c r="K41" s="39"/>
      <c r="L41" s="33" t="s">
        <v>52</v>
      </c>
      <c r="M41" s="34">
        <f>SUM(M29:M40)</f>
        <v>0</v>
      </c>
      <c r="AB41" s="21" t="str">
        <f>IFERROR(DATE(PRESTAMO!O41,PRESTAMO!N41,PRESTAMO!M41),"")</f>
        <v/>
      </c>
      <c r="AC41" s="22">
        <f t="shared" ca="1" si="0"/>
        <v>45156</v>
      </c>
      <c r="AD41" s="20"/>
    </row>
    <row r="42" spans="1:30">
      <c r="AB42" s="21" t="str">
        <f>IFERROR(DATE(PRESTAMO!O42,PRESTAMO!N42,PRESTAMO!M42),"")</f>
        <v/>
      </c>
      <c r="AC42" s="22">
        <f t="shared" ca="1" si="0"/>
        <v>45156</v>
      </c>
      <c r="AD42" s="20"/>
    </row>
    <row r="43" spans="1:30">
      <c r="AB43" s="21" t="str">
        <f>IFERROR(DATE(PRESTAMO!O43,PRESTAMO!N43,PRESTAMO!M43),"")</f>
        <v/>
      </c>
      <c r="AC43" s="22">
        <f t="shared" ca="1" si="0"/>
        <v>45156</v>
      </c>
      <c r="AD43" s="20"/>
    </row>
    <row r="44" spans="1:30">
      <c r="AB44" s="21" t="str">
        <f>IFERROR(DATE(PRESTAMO!O44,PRESTAMO!N44,PRESTAMO!M44),"")</f>
        <v/>
      </c>
      <c r="AC44" s="22">
        <f t="shared" ca="1" si="0"/>
        <v>45156</v>
      </c>
      <c r="AD44" s="20"/>
    </row>
    <row r="45" spans="1:30">
      <c r="AB45" s="21" t="str">
        <f>IFERROR(DATE(PRESTAMO!O45,PRESTAMO!N45,PRESTAMO!M45),"")</f>
        <v/>
      </c>
      <c r="AC45" s="22">
        <f t="shared" ca="1" si="0"/>
        <v>45156</v>
      </c>
      <c r="AD45" s="20"/>
    </row>
    <row r="46" spans="1:30">
      <c r="AB46" s="21" t="str">
        <f>IFERROR(DATE(PRESTAMO!O46,PRESTAMO!N46,PRESTAMO!M46),"")</f>
        <v/>
      </c>
      <c r="AC46" s="22">
        <f t="shared" ca="1" si="0"/>
        <v>45156</v>
      </c>
      <c r="AD46" s="20"/>
    </row>
    <row r="47" spans="1:30">
      <c r="AB47" s="21" t="str">
        <f>IFERROR(DATE(PRESTAMO!O47,PRESTAMO!N47,PRESTAMO!M47),"")</f>
        <v/>
      </c>
      <c r="AC47" s="22">
        <f t="shared" ca="1" si="0"/>
        <v>45156</v>
      </c>
      <c r="AD47" s="20"/>
    </row>
    <row r="48" spans="1:30">
      <c r="AB48" s="21" t="str">
        <f>IFERROR(DATE(PRESTAMO!O48,PRESTAMO!N48,PRESTAMO!M48),"")</f>
        <v/>
      </c>
      <c r="AC48" s="22">
        <f t="shared" ca="1" si="0"/>
        <v>45156</v>
      </c>
      <c r="AD48" s="20"/>
    </row>
    <row r="49" spans="28:30">
      <c r="AB49" s="21" t="str">
        <f>IFERROR(DATE(PRESTAMO!O49,PRESTAMO!N49,PRESTAMO!M49),"")</f>
        <v/>
      </c>
      <c r="AC49" s="22">
        <f t="shared" ca="1" si="0"/>
        <v>45156</v>
      </c>
      <c r="AD49" s="20"/>
    </row>
    <row r="50" spans="28:30">
      <c r="AB50" s="21" t="str">
        <f>IFERROR(DATE(PRESTAMO!O50,PRESTAMO!N50,PRESTAMO!M50),"")</f>
        <v/>
      </c>
      <c r="AC50" s="22">
        <f t="shared" ca="1" si="0"/>
        <v>45156</v>
      </c>
      <c r="AD50" s="20"/>
    </row>
    <row r="51" spans="28:30">
      <c r="AB51" s="21" t="str">
        <f>IFERROR(DATE(PRESTAMO!O51,PRESTAMO!N51,PRESTAMO!M51),"")</f>
        <v/>
      </c>
      <c r="AC51" s="22">
        <f t="shared" ca="1" si="0"/>
        <v>45156</v>
      </c>
      <c r="AD51" s="20"/>
    </row>
    <row r="52" spans="28:30">
      <c r="AB52" s="21" t="str">
        <f>IFERROR(DATE(PRESTAMO!O52,PRESTAMO!N52,PRESTAMO!M52),"")</f>
        <v/>
      </c>
      <c r="AC52" s="22">
        <f t="shared" ca="1" si="0"/>
        <v>45156</v>
      </c>
      <c r="AD52" s="20"/>
    </row>
    <row r="53" spans="28:30">
      <c r="AB53" s="21" t="str">
        <f>IFERROR(DATE(PRESTAMO!O53,PRESTAMO!N53,PRESTAMO!M53),"")</f>
        <v/>
      </c>
      <c r="AC53" s="22">
        <f t="shared" ca="1" si="0"/>
        <v>45156</v>
      </c>
      <c r="AD53" s="20"/>
    </row>
    <row r="54" spans="28:30">
      <c r="AB54" s="21" t="str">
        <f>IFERROR(DATE(PRESTAMO!O54,PRESTAMO!N54,PRESTAMO!M54),"")</f>
        <v/>
      </c>
      <c r="AC54" s="22">
        <f t="shared" ca="1" si="0"/>
        <v>45156</v>
      </c>
      <c r="AD54" s="20"/>
    </row>
    <row r="55" spans="28:30">
      <c r="AB55" s="21" t="str">
        <f>IFERROR(DATE(PRESTAMO!O55,PRESTAMO!N55,PRESTAMO!M55),"")</f>
        <v/>
      </c>
      <c r="AC55" s="22">
        <f t="shared" ca="1" si="0"/>
        <v>45156</v>
      </c>
      <c r="AD55" s="20"/>
    </row>
    <row r="56" spans="28:30">
      <c r="AB56" s="21" t="str">
        <f>IFERROR(DATE(PRESTAMO!O56,PRESTAMO!N56,PRESTAMO!M56),"")</f>
        <v/>
      </c>
      <c r="AC56" s="22">
        <f t="shared" ca="1" si="0"/>
        <v>45156</v>
      </c>
      <c r="AD56" s="20"/>
    </row>
    <row r="57" spans="28:30">
      <c r="AB57" s="21" t="str">
        <f>IFERROR(DATE(PRESTAMO!O57,PRESTAMO!N57,PRESTAMO!M57),"")</f>
        <v/>
      </c>
      <c r="AC57" s="22">
        <f t="shared" ca="1" si="0"/>
        <v>45156</v>
      </c>
      <c r="AD57" s="20"/>
    </row>
    <row r="58" spans="28:30">
      <c r="AB58" s="21" t="str">
        <f>IFERROR(DATE(PRESTAMO!O58,PRESTAMO!N58,PRESTAMO!M58),"")</f>
        <v/>
      </c>
      <c r="AC58" s="22">
        <f t="shared" ca="1" si="0"/>
        <v>45156</v>
      </c>
      <c r="AD58" s="20"/>
    </row>
    <row r="59" spans="28:30">
      <c r="AB59" s="21" t="str">
        <f>IFERROR(DATE(PRESTAMO!O59,PRESTAMO!N59,PRESTAMO!M59),"")</f>
        <v/>
      </c>
      <c r="AC59" s="22">
        <f t="shared" ca="1" si="0"/>
        <v>45156</v>
      </c>
      <c r="AD59" s="20"/>
    </row>
    <row r="60" spans="28:30">
      <c r="AB60" s="21" t="str">
        <f>IFERROR(DATE(PRESTAMO!O60,PRESTAMO!N60,PRESTAMO!M60),"")</f>
        <v/>
      </c>
      <c r="AC60" s="22">
        <f t="shared" ca="1" si="0"/>
        <v>45156</v>
      </c>
      <c r="AD60" s="20"/>
    </row>
    <row r="61" spans="28:30">
      <c r="AB61" s="21" t="str">
        <f>IFERROR(DATE(PRESTAMO!O61,PRESTAMO!N61,PRESTAMO!M61),"")</f>
        <v/>
      </c>
      <c r="AC61" s="22">
        <f t="shared" ca="1" si="0"/>
        <v>45156</v>
      </c>
      <c r="AD61" s="20"/>
    </row>
    <row r="62" spans="28:30">
      <c r="AB62" s="21" t="str">
        <f>IFERROR(DATE(PRESTAMO!O62,PRESTAMO!N62,PRESTAMO!M62),"")</f>
        <v/>
      </c>
      <c r="AC62" s="22">
        <f t="shared" ca="1" si="0"/>
        <v>45156</v>
      </c>
      <c r="AD62" s="20"/>
    </row>
    <row r="63" spans="28:30">
      <c r="AB63" s="21" t="str">
        <f>IFERROR(DATE(PRESTAMO!O63,PRESTAMO!N63,PRESTAMO!M63),"")</f>
        <v/>
      </c>
      <c r="AC63" s="22">
        <f t="shared" ca="1" si="0"/>
        <v>45156</v>
      </c>
      <c r="AD63" s="20"/>
    </row>
    <row r="64" spans="28:30">
      <c r="AB64" s="21" t="str">
        <f>IFERROR(DATE(PRESTAMO!O64,PRESTAMO!N64,PRESTAMO!M64),"")</f>
        <v/>
      </c>
      <c r="AC64" s="22">
        <f t="shared" ca="1" si="0"/>
        <v>45156</v>
      </c>
      <c r="AD64" s="20"/>
    </row>
    <row r="65" spans="28:30">
      <c r="AB65" s="21" t="str">
        <f>IFERROR(DATE(PRESTAMO!O65,PRESTAMO!N65,PRESTAMO!M65),"")</f>
        <v/>
      </c>
      <c r="AC65" s="22">
        <f t="shared" ca="1" si="0"/>
        <v>45156</v>
      </c>
      <c r="AD65" s="20"/>
    </row>
    <row r="66" spans="28:30">
      <c r="AB66" s="21" t="str">
        <f>IFERROR(DATE(PRESTAMO!O66,PRESTAMO!N66,PRESTAMO!M66),"")</f>
        <v/>
      </c>
      <c r="AC66" s="22">
        <f t="shared" ca="1" si="0"/>
        <v>45156</v>
      </c>
      <c r="AD66" s="20"/>
    </row>
    <row r="67" spans="28:30">
      <c r="AB67" s="21" t="str">
        <f>IFERROR(DATE(PRESTAMO!O67,PRESTAMO!N67,PRESTAMO!M67),"")</f>
        <v/>
      </c>
      <c r="AC67" s="22">
        <f t="shared" ref="AC67:AC130" ca="1" si="2">TODAY()</f>
        <v>45156</v>
      </c>
      <c r="AD67" s="20"/>
    </row>
    <row r="68" spans="28:30">
      <c r="AB68" s="21" t="str">
        <f>IFERROR(DATE(PRESTAMO!O68,PRESTAMO!N68,PRESTAMO!M68),"")</f>
        <v/>
      </c>
      <c r="AC68" s="22">
        <f t="shared" ca="1" si="2"/>
        <v>45156</v>
      </c>
      <c r="AD68" s="20"/>
    </row>
    <row r="69" spans="28:30">
      <c r="AB69" s="21" t="str">
        <f>IFERROR(DATE(PRESTAMO!O69,PRESTAMO!N69,PRESTAMO!M69),"")</f>
        <v/>
      </c>
      <c r="AC69" s="22">
        <f t="shared" ca="1" si="2"/>
        <v>45156</v>
      </c>
      <c r="AD69" s="20"/>
    </row>
    <row r="70" spans="28:30">
      <c r="AB70" s="21" t="str">
        <f>IFERROR(DATE(PRESTAMO!O70,PRESTAMO!N70,PRESTAMO!M70),"")</f>
        <v/>
      </c>
      <c r="AC70" s="22">
        <f t="shared" ca="1" si="2"/>
        <v>45156</v>
      </c>
      <c r="AD70" s="20"/>
    </row>
    <row r="71" spans="28:30">
      <c r="AB71" s="21" t="str">
        <f>IFERROR(DATE(PRESTAMO!O71,PRESTAMO!N71,PRESTAMO!M71),"")</f>
        <v/>
      </c>
      <c r="AC71" s="22">
        <f t="shared" ca="1" si="2"/>
        <v>45156</v>
      </c>
      <c r="AD71" s="20"/>
    </row>
    <row r="72" spans="28:30">
      <c r="AB72" s="21" t="str">
        <f>IFERROR(DATE(PRESTAMO!O72,PRESTAMO!N72,PRESTAMO!M72),"")</f>
        <v/>
      </c>
      <c r="AC72" s="22">
        <f t="shared" ca="1" si="2"/>
        <v>45156</v>
      </c>
      <c r="AD72" s="20"/>
    </row>
    <row r="73" spans="28:30">
      <c r="AB73" s="21" t="str">
        <f>IFERROR(DATE(PRESTAMO!O73,PRESTAMO!N73,PRESTAMO!M73),"")</f>
        <v/>
      </c>
      <c r="AC73" s="22">
        <f t="shared" ca="1" si="2"/>
        <v>45156</v>
      </c>
      <c r="AD73" s="20"/>
    </row>
    <row r="74" spans="28:30">
      <c r="AB74" s="21" t="str">
        <f>IFERROR(DATE(PRESTAMO!O74,PRESTAMO!N74,PRESTAMO!M74),"")</f>
        <v/>
      </c>
      <c r="AC74" s="22">
        <f t="shared" ca="1" si="2"/>
        <v>45156</v>
      </c>
      <c r="AD74" s="20"/>
    </row>
    <row r="75" spans="28:30">
      <c r="AB75" s="21" t="str">
        <f>IFERROR(DATE(PRESTAMO!O75,PRESTAMO!N75,PRESTAMO!M75),"")</f>
        <v/>
      </c>
      <c r="AC75" s="22">
        <f t="shared" ca="1" si="2"/>
        <v>45156</v>
      </c>
      <c r="AD75" s="20"/>
    </row>
    <row r="76" spans="28:30">
      <c r="AB76" s="21" t="str">
        <f>IFERROR(DATE(PRESTAMO!O76,PRESTAMO!N76,PRESTAMO!M76),"")</f>
        <v/>
      </c>
      <c r="AC76" s="22">
        <f t="shared" ca="1" si="2"/>
        <v>45156</v>
      </c>
      <c r="AD76" s="20"/>
    </row>
    <row r="77" spans="28:30">
      <c r="AB77" s="21" t="str">
        <f>IFERROR(DATE(PRESTAMO!O77,PRESTAMO!N77,PRESTAMO!M77),"")</f>
        <v/>
      </c>
      <c r="AC77" s="22">
        <f t="shared" ca="1" si="2"/>
        <v>45156</v>
      </c>
      <c r="AD77" s="20"/>
    </row>
    <row r="78" spans="28:30">
      <c r="AB78" s="21" t="str">
        <f>IFERROR(DATE(PRESTAMO!O78,PRESTAMO!N78,PRESTAMO!M78),"")</f>
        <v/>
      </c>
      <c r="AC78" s="22">
        <f t="shared" ca="1" si="2"/>
        <v>45156</v>
      </c>
      <c r="AD78" s="20"/>
    </row>
    <row r="79" spans="28:30">
      <c r="AB79" s="21" t="str">
        <f>IFERROR(DATE(PRESTAMO!O79,PRESTAMO!N79,PRESTAMO!M79),"")</f>
        <v/>
      </c>
      <c r="AC79" s="22">
        <f t="shared" ca="1" si="2"/>
        <v>45156</v>
      </c>
      <c r="AD79" s="20"/>
    </row>
    <row r="80" spans="28:30">
      <c r="AB80" s="21" t="str">
        <f>IFERROR(DATE(PRESTAMO!O80,PRESTAMO!N80,PRESTAMO!M80),"")</f>
        <v/>
      </c>
      <c r="AC80" s="22">
        <f t="shared" ca="1" si="2"/>
        <v>45156</v>
      </c>
      <c r="AD80" s="20"/>
    </row>
    <row r="81" spans="28:30">
      <c r="AB81" s="21" t="str">
        <f>IFERROR(DATE(PRESTAMO!O81,PRESTAMO!N81,PRESTAMO!M81),"")</f>
        <v/>
      </c>
      <c r="AC81" s="22">
        <f t="shared" ca="1" si="2"/>
        <v>45156</v>
      </c>
      <c r="AD81" s="20"/>
    </row>
    <row r="82" spans="28:30">
      <c r="AB82" s="21" t="str">
        <f>IFERROR(DATE(PRESTAMO!O82,PRESTAMO!N82,PRESTAMO!M82),"")</f>
        <v/>
      </c>
      <c r="AC82" s="22">
        <f t="shared" ca="1" si="2"/>
        <v>45156</v>
      </c>
      <c r="AD82" s="20"/>
    </row>
    <row r="83" spans="28:30">
      <c r="AB83" s="21" t="str">
        <f>IFERROR(DATE(PRESTAMO!O83,PRESTAMO!N83,PRESTAMO!M83),"")</f>
        <v/>
      </c>
      <c r="AC83" s="22">
        <f t="shared" ca="1" si="2"/>
        <v>45156</v>
      </c>
      <c r="AD83" s="20"/>
    </row>
    <row r="84" spans="28:30">
      <c r="AB84" s="21" t="str">
        <f>IFERROR(DATE(PRESTAMO!O84,PRESTAMO!N84,PRESTAMO!M84),"")</f>
        <v/>
      </c>
      <c r="AC84" s="22">
        <f t="shared" ca="1" si="2"/>
        <v>45156</v>
      </c>
      <c r="AD84" s="20"/>
    </row>
    <row r="85" spans="28:30">
      <c r="AB85" s="21" t="str">
        <f>IFERROR(DATE(PRESTAMO!O85,PRESTAMO!N85,PRESTAMO!M85),"")</f>
        <v/>
      </c>
      <c r="AC85" s="22">
        <f t="shared" ca="1" si="2"/>
        <v>45156</v>
      </c>
      <c r="AD85" s="20"/>
    </row>
    <row r="86" spans="28:30">
      <c r="AB86" s="21" t="str">
        <f>IFERROR(DATE(PRESTAMO!O86,PRESTAMO!N86,PRESTAMO!M86),"")</f>
        <v/>
      </c>
      <c r="AC86" s="22">
        <f t="shared" ca="1" si="2"/>
        <v>45156</v>
      </c>
      <c r="AD86" s="20"/>
    </row>
    <row r="87" spans="28:30">
      <c r="AB87" s="21" t="str">
        <f>IFERROR(DATE(PRESTAMO!O87,PRESTAMO!N87,PRESTAMO!M87),"")</f>
        <v/>
      </c>
      <c r="AC87" s="22">
        <f t="shared" ca="1" si="2"/>
        <v>45156</v>
      </c>
      <c r="AD87" s="20"/>
    </row>
    <row r="88" spans="28:30">
      <c r="AB88" s="21" t="str">
        <f>IFERROR(DATE(PRESTAMO!O88,PRESTAMO!N88,PRESTAMO!M88),"")</f>
        <v/>
      </c>
      <c r="AC88" s="22">
        <f t="shared" ca="1" si="2"/>
        <v>45156</v>
      </c>
      <c r="AD88" s="20"/>
    </row>
    <row r="89" spans="28:30">
      <c r="AB89" s="21" t="str">
        <f>IFERROR(DATE(PRESTAMO!O89,PRESTAMO!N89,PRESTAMO!M89),"")</f>
        <v/>
      </c>
      <c r="AC89" s="22">
        <f t="shared" ca="1" si="2"/>
        <v>45156</v>
      </c>
      <c r="AD89" s="20"/>
    </row>
    <row r="90" spans="28:30">
      <c r="AB90" s="21" t="str">
        <f>IFERROR(DATE(PRESTAMO!O90,PRESTAMO!N90,PRESTAMO!M90),"")</f>
        <v/>
      </c>
      <c r="AC90" s="22">
        <f t="shared" ca="1" si="2"/>
        <v>45156</v>
      </c>
      <c r="AD90" s="20"/>
    </row>
    <row r="91" spans="28:30">
      <c r="AB91" s="21" t="str">
        <f>IFERROR(DATE(PRESTAMO!O91,PRESTAMO!N91,PRESTAMO!M91),"")</f>
        <v/>
      </c>
      <c r="AC91" s="22">
        <f t="shared" ca="1" si="2"/>
        <v>45156</v>
      </c>
      <c r="AD91" s="20"/>
    </row>
    <row r="92" spans="28:30">
      <c r="AB92" s="21" t="str">
        <f>IFERROR(DATE(PRESTAMO!O92,PRESTAMO!N92,PRESTAMO!M92),"")</f>
        <v/>
      </c>
      <c r="AC92" s="22">
        <f t="shared" ca="1" si="2"/>
        <v>45156</v>
      </c>
      <c r="AD92" s="20"/>
    </row>
    <row r="93" spans="28:30">
      <c r="AB93" s="21" t="str">
        <f>IFERROR(DATE(PRESTAMO!O93,PRESTAMO!N93,PRESTAMO!M93),"")</f>
        <v/>
      </c>
      <c r="AC93" s="22">
        <f t="shared" ca="1" si="2"/>
        <v>45156</v>
      </c>
      <c r="AD93" s="20"/>
    </row>
    <row r="94" spans="28:30">
      <c r="AB94" s="21" t="str">
        <f>IFERROR(DATE(PRESTAMO!O94,PRESTAMO!N94,PRESTAMO!M94),"")</f>
        <v/>
      </c>
      <c r="AC94" s="22">
        <f t="shared" ca="1" si="2"/>
        <v>45156</v>
      </c>
      <c r="AD94" s="20"/>
    </row>
    <row r="95" spans="28:30">
      <c r="AB95" s="21" t="str">
        <f>IFERROR(DATE(PRESTAMO!O95,PRESTAMO!N95,PRESTAMO!M95),"")</f>
        <v/>
      </c>
      <c r="AC95" s="22">
        <f t="shared" ca="1" si="2"/>
        <v>45156</v>
      </c>
      <c r="AD95" s="20"/>
    </row>
    <row r="96" spans="28:30">
      <c r="AB96" s="21" t="str">
        <f>IFERROR(DATE(PRESTAMO!O96,PRESTAMO!N96,PRESTAMO!M96),"")</f>
        <v/>
      </c>
      <c r="AC96" s="22">
        <f t="shared" ca="1" si="2"/>
        <v>45156</v>
      </c>
      <c r="AD96" s="20"/>
    </row>
    <row r="97" spans="28:30">
      <c r="AB97" s="21" t="str">
        <f>IFERROR(DATE(PRESTAMO!O97,PRESTAMO!N97,PRESTAMO!M97),"")</f>
        <v/>
      </c>
      <c r="AC97" s="22">
        <f t="shared" ca="1" si="2"/>
        <v>45156</v>
      </c>
      <c r="AD97" s="20"/>
    </row>
    <row r="98" spans="28:30">
      <c r="AB98" s="21" t="str">
        <f>IFERROR(DATE(PRESTAMO!O98,PRESTAMO!N98,PRESTAMO!M98),"")</f>
        <v/>
      </c>
      <c r="AC98" s="22">
        <f t="shared" ca="1" si="2"/>
        <v>45156</v>
      </c>
      <c r="AD98" s="20"/>
    </row>
    <row r="99" spans="28:30">
      <c r="AB99" s="21" t="str">
        <f>IFERROR(DATE(PRESTAMO!O99,PRESTAMO!N99,PRESTAMO!M99),"")</f>
        <v/>
      </c>
      <c r="AC99" s="22">
        <f t="shared" ca="1" si="2"/>
        <v>45156</v>
      </c>
      <c r="AD99" s="20"/>
    </row>
    <row r="100" spans="28:30">
      <c r="AB100" s="21" t="str">
        <f>IFERROR(DATE(PRESTAMO!O100,PRESTAMO!N100,PRESTAMO!M100),"")</f>
        <v/>
      </c>
      <c r="AC100" s="22">
        <f t="shared" ca="1" si="2"/>
        <v>45156</v>
      </c>
      <c r="AD100" s="20"/>
    </row>
    <row r="101" spans="28:30">
      <c r="AB101" s="21" t="str">
        <f>IFERROR(DATE(PRESTAMO!O101,PRESTAMO!N101,PRESTAMO!M101),"")</f>
        <v/>
      </c>
      <c r="AC101" s="22">
        <f t="shared" ca="1" si="2"/>
        <v>45156</v>
      </c>
      <c r="AD101" s="20"/>
    </row>
    <row r="102" spans="28:30">
      <c r="AB102" s="21" t="str">
        <f>IFERROR(DATE(PRESTAMO!O102,PRESTAMO!N102,PRESTAMO!M102),"")</f>
        <v/>
      </c>
      <c r="AC102" s="22">
        <f t="shared" ca="1" si="2"/>
        <v>45156</v>
      </c>
      <c r="AD102" s="20"/>
    </row>
    <row r="103" spans="28:30">
      <c r="AB103" s="21" t="str">
        <f>IFERROR(DATE(PRESTAMO!O103,PRESTAMO!N103,PRESTAMO!M103),"")</f>
        <v/>
      </c>
      <c r="AC103" s="22">
        <f t="shared" ca="1" si="2"/>
        <v>45156</v>
      </c>
      <c r="AD103" s="20"/>
    </row>
    <row r="104" spans="28:30">
      <c r="AB104" s="21" t="str">
        <f>IFERROR(DATE(PRESTAMO!O104,PRESTAMO!N104,PRESTAMO!M104),"")</f>
        <v/>
      </c>
      <c r="AC104" s="22">
        <f t="shared" ca="1" si="2"/>
        <v>45156</v>
      </c>
      <c r="AD104" s="20"/>
    </row>
    <row r="105" spans="28:30">
      <c r="AB105" s="21" t="str">
        <f>IFERROR(DATE(PRESTAMO!O105,PRESTAMO!N105,PRESTAMO!M105),"")</f>
        <v/>
      </c>
      <c r="AC105" s="22">
        <f t="shared" ca="1" si="2"/>
        <v>45156</v>
      </c>
      <c r="AD105" s="20"/>
    </row>
    <row r="106" spans="28:30">
      <c r="AB106" s="21" t="str">
        <f>IFERROR(DATE(PRESTAMO!O106,PRESTAMO!N106,PRESTAMO!M106),"")</f>
        <v/>
      </c>
      <c r="AC106" s="22">
        <f t="shared" ca="1" si="2"/>
        <v>45156</v>
      </c>
      <c r="AD106" s="20"/>
    </row>
    <row r="107" spans="28:30">
      <c r="AB107" s="21" t="str">
        <f>IFERROR(DATE(PRESTAMO!O107,PRESTAMO!N107,PRESTAMO!M107),"")</f>
        <v/>
      </c>
      <c r="AC107" s="22">
        <f t="shared" ca="1" si="2"/>
        <v>45156</v>
      </c>
      <c r="AD107" s="20"/>
    </row>
    <row r="108" spans="28:30">
      <c r="AB108" s="21" t="str">
        <f>IFERROR(DATE(PRESTAMO!O108,PRESTAMO!N108,PRESTAMO!M108),"")</f>
        <v/>
      </c>
      <c r="AC108" s="22">
        <f t="shared" ca="1" si="2"/>
        <v>45156</v>
      </c>
      <c r="AD108" s="20"/>
    </row>
    <row r="109" spans="28:30">
      <c r="AB109" s="21" t="str">
        <f>IFERROR(DATE(PRESTAMO!O109,PRESTAMO!N109,PRESTAMO!M109),"")</f>
        <v/>
      </c>
      <c r="AC109" s="22">
        <f t="shared" ca="1" si="2"/>
        <v>45156</v>
      </c>
      <c r="AD109" s="20"/>
    </row>
    <row r="110" spans="28:30">
      <c r="AB110" s="21" t="str">
        <f>IFERROR(DATE(PRESTAMO!O110,PRESTAMO!N110,PRESTAMO!M110),"")</f>
        <v/>
      </c>
      <c r="AC110" s="22">
        <f t="shared" ca="1" si="2"/>
        <v>45156</v>
      </c>
      <c r="AD110" s="20"/>
    </row>
    <row r="111" spans="28:30">
      <c r="AB111" s="21" t="str">
        <f>IFERROR(DATE(PRESTAMO!O111,PRESTAMO!N111,PRESTAMO!M111),"")</f>
        <v/>
      </c>
      <c r="AC111" s="22">
        <f t="shared" ca="1" si="2"/>
        <v>45156</v>
      </c>
      <c r="AD111" s="20"/>
    </row>
    <row r="112" spans="28:30">
      <c r="AB112" s="21" t="str">
        <f>IFERROR(DATE(PRESTAMO!O112,PRESTAMO!N112,PRESTAMO!M112),"")</f>
        <v/>
      </c>
      <c r="AC112" s="22">
        <f t="shared" ca="1" si="2"/>
        <v>45156</v>
      </c>
      <c r="AD112" s="20"/>
    </row>
    <row r="113" spans="28:30">
      <c r="AB113" s="21" t="str">
        <f>IFERROR(DATE(PRESTAMO!O113,PRESTAMO!N113,PRESTAMO!M113),"")</f>
        <v/>
      </c>
      <c r="AC113" s="22">
        <f t="shared" ca="1" si="2"/>
        <v>45156</v>
      </c>
      <c r="AD113" s="20"/>
    </row>
    <row r="114" spans="28:30">
      <c r="AB114" s="21" t="str">
        <f>IFERROR(DATE(PRESTAMO!O114,PRESTAMO!N114,PRESTAMO!M114),"")</f>
        <v/>
      </c>
      <c r="AC114" s="22">
        <f t="shared" ca="1" si="2"/>
        <v>45156</v>
      </c>
      <c r="AD114" s="20"/>
    </row>
    <row r="115" spans="28:30">
      <c r="AB115" s="21" t="str">
        <f>IFERROR(DATE(PRESTAMO!O115,PRESTAMO!N115,PRESTAMO!M115),"")</f>
        <v/>
      </c>
      <c r="AC115" s="22">
        <f t="shared" ca="1" si="2"/>
        <v>45156</v>
      </c>
      <c r="AD115" s="20"/>
    </row>
    <row r="116" spans="28:30">
      <c r="AB116" s="21" t="str">
        <f>IFERROR(DATE(PRESTAMO!O116,PRESTAMO!N116,PRESTAMO!M116),"")</f>
        <v/>
      </c>
      <c r="AC116" s="22">
        <f t="shared" ca="1" si="2"/>
        <v>45156</v>
      </c>
      <c r="AD116" s="20"/>
    </row>
    <row r="117" spans="28:30">
      <c r="AB117" s="21" t="str">
        <f>IFERROR(DATE(PRESTAMO!O117,PRESTAMO!N117,PRESTAMO!M117),"")</f>
        <v/>
      </c>
      <c r="AC117" s="22">
        <f t="shared" ca="1" si="2"/>
        <v>45156</v>
      </c>
      <c r="AD117" s="20"/>
    </row>
    <row r="118" spans="28:30">
      <c r="AB118" s="21" t="str">
        <f>IFERROR(DATE(PRESTAMO!O118,PRESTAMO!N118,PRESTAMO!M118),"")</f>
        <v/>
      </c>
      <c r="AC118" s="22">
        <f t="shared" ca="1" si="2"/>
        <v>45156</v>
      </c>
      <c r="AD118" s="20"/>
    </row>
    <row r="119" spans="28:30">
      <c r="AB119" s="21" t="str">
        <f>IFERROR(DATE(PRESTAMO!O119,PRESTAMO!N119,PRESTAMO!M119),"")</f>
        <v/>
      </c>
      <c r="AC119" s="22">
        <f t="shared" ca="1" si="2"/>
        <v>45156</v>
      </c>
      <c r="AD119" s="20"/>
    </row>
    <row r="120" spans="28:30">
      <c r="AB120" s="21" t="str">
        <f>IFERROR(DATE(PRESTAMO!O120,PRESTAMO!N120,PRESTAMO!M120),"")</f>
        <v/>
      </c>
      <c r="AC120" s="22">
        <f t="shared" ca="1" si="2"/>
        <v>45156</v>
      </c>
      <c r="AD120" s="20"/>
    </row>
    <row r="121" spans="28:30">
      <c r="AB121" s="21" t="str">
        <f>IFERROR(DATE(PRESTAMO!O121,PRESTAMO!N121,PRESTAMO!M121),"")</f>
        <v/>
      </c>
      <c r="AC121" s="22">
        <f t="shared" ca="1" si="2"/>
        <v>45156</v>
      </c>
      <c r="AD121" s="20"/>
    </row>
    <row r="122" spans="28:30">
      <c r="AB122" s="21" t="str">
        <f>IFERROR(DATE(PRESTAMO!O122,PRESTAMO!N122,PRESTAMO!M122),"")</f>
        <v/>
      </c>
      <c r="AC122" s="22">
        <f t="shared" ca="1" si="2"/>
        <v>45156</v>
      </c>
      <c r="AD122" s="20"/>
    </row>
    <row r="123" spans="28:30">
      <c r="AB123" s="21" t="str">
        <f>IFERROR(DATE(PRESTAMO!O123,PRESTAMO!N123,PRESTAMO!M123),"")</f>
        <v/>
      </c>
      <c r="AC123" s="22">
        <f t="shared" ca="1" si="2"/>
        <v>45156</v>
      </c>
      <c r="AD123" s="20"/>
    </row>
    <row r="124" spans="28:30">
      <c r="AB124" s="21" t="str">
        <f>IFERROR(DATE(PRESTAMO!O124,PRESTAMO!N124,PRESTAMO!M124),"")</f>
        <v/>
      </c>
      <c r="AC124" s="22">
        <f t="shared" ca="1" si="2"/>
        <v>45156</v>
      </c>
      <c r="AD124" s="20"/>
    </row>
    <row r="125" spans="28:30">
      <c r="AB125" s="21" t="str">
        <f>IFERROR(DATE(PRESTAMO!O125,PRESTAMO!N125,PRESTAMO!M125),"")</f>
        <v/>
      </c>
      <c r="AC125" s="22">
        <f t="shared" ca="1" si="2"/>
        <v>45156</v>
      </c>
      <c r="AD125" s="20"/>
    </row>
    <row r="126" spans="28:30">
      <c r="AB126" s="21" t="str">
        <f>IFERROR(DATE(PRESTAMO!O126,PRESTAMO!N126,PRESTAMO!M126),"")</f>
        <v/>
      </c>
      <c r="AC126" s="22">
        <f t="shared" ca="1" si="2"/>
        <v>45156</v>
      </c>
      <c r="AD126" s="20"/>
    </row>
    <row r="127" spans="28:30">
      <c r="AB127" s="21" t="str">
        <f>IFERROR(DATE(PRESTAMO!O127,PRESTAMO!N127,PRESTAMO!M127),"")</f>
        <v/>
      </c>
      <c r="AC127" s="22">
        <f t="shared" ca="1" si="2"/>
        <v>45156</v>
      </c>
      <c r="AD127" s="20"/>
    </row>
    <row r="128" spans="28:30">
      <c r="AB128" s="21" t="str">
        <f>IFERROR(DATE(PRESTAMO!O128,PRESTAMO!N128,PRESTAMO!M128),"")</f>
        <v/>
      </c>
      <c r="AC128" s="22">
        <f t="shared" ca="1" si="2"/>
        <v>45156</v>
      </c>
      <c r="AD128" s="20"/>
    </row>
    <row r="129" spans="28:30">
      <c r="AB129" s="21" t="str">
        <f>IFERROR(DATE(PRESTAMO!O129,PRESTAMO!N129,PRESTAMO!M129),"")</f>
        <v/>
      </c>
      <c r="AC129" s="22">
        <f t="shared" ca="1" si="2"/>
        <v>45156</v>
      </c>
      <c r="AD129" s="20"/>
    </row>
    <row r="130" spans="28:30">
      <c r="AB130" s="21" t="str">
        <f>IFERROR(DATE(PRESTAMO!O130,PRESTAMO!N130,PRESTAMO!M130),"")</f>
        <v/>
      </c>
      <c r="AC130" s="22">
        <f t="shared" ca="1" si="2"/>
        <v>45156</v>
      </c>
      <c r="AD130" s="20"/>
    </row>
    <row r="131" spans="28:30">
      <c r="AB131" s="21" t="str">
        <f>IFERROR(DATE(PRESTAMO!O131,PRESTAMO!N131,PRESTAMO!M131),"")</f>
        <v/>
      </c>
      <c r="AC131" s="22">
        <f t="shared" ref="AC131:AC194" ca="1" si="3">TODAY()</f>
        <v>45156</v>
      </c>
      <c r="AD131" s="20"/>
    </row>
    <row r="132" spans="28:30">
      <c r="AB132" s="21" t="str">
        <f>IFERROR(DATE(PRESTAMO!O132,PRESTAMO!N132,PRESTAMO!M132),"")</f>
        <v/>
      </c>
      <c r="AC132" s="22">
        <f t="shared" ca="1" si="3"/>
        <v>45156</v>
      </c>
      <c r="AD132" s="20"/>
    </row>
    <row r="133" spans="28:30">
      <c r="AB133" s="21" t="str">
        <f>IFERROR(DATE(PRESTAMO!O133,PRESTAMO!N133,PRESTAMO!M133),"")</f>
        <v/>
      </c>
      <c r="AC133" s="22">
        <f t="shared" ca="1" si="3"/>
        <v>45156</v>
      </c>
      <c r="AD133" s="20"/>
    </row>
    <row r="134" spans="28:30">
      <c r="AB134" s="21" t="str">
        <f>IFERROR(DATE(PRESTAMO!O134,PRESTAMO!N134,PRESTAMO!M134),"")</f>
        <v/>
      </c>
      <c r="AC134" s="22">
        <f t="shared" ca="1" si="3"/>
        <v>45156</v>
      </c>
      <c r="AD134" s="20"/>
    </row>
    <row r="135" spans="28:30">
      <c r="AB135" s="21" t="str">
        <f>IFERROR(DATE(PRESTAMO!O135,PRESTAMO!N135,PRESTAMO!M135),"")</f>
        <v/>
      </c>
      <c r="AC135" s="22">
        <f t="shared" ca="1" si="3"/>
        <v>45156</v>
      </c>
      <c r="AD135" s="20"/>
    </row>
    <row r="136" spans="28:30">
      <c r="AB136" s="21" t="str">
        <f>IFERROR(DATE(PRESTAMO!O136,PRESTAMO!N136,PRESTAMO!M136),"")</f>
        <v/>
      </c>
      <c r="AC136" s="22">
        <f t="shared" ca="1" si="3"/>
        <v>45156</v>
      </c>
      <c r="AD136" s="20"/>
    </row>
    <row r="137" spans="28:30">
      <c r="AB137" s="21" t="str">
        <f>IFERROR(DATE(PRESTAMO!O137,PRESTAMO!N137,PRESTAMO!M137),"")</f>
        <v/>
      </c>
      <c r="AC137" s="22">
        <f t="shared" ca="1" si="3"/>
        <v>45156</v>
      </c>
      <c r="AD137" s="20"/>
    </row>
    <row r="138" spans="28:30">
      <c r="AB138" s="21" t="str">
        <f>IFERROR(DATE(PRESTAMO!O138,PRESTAMO!N138,PRESTAMO!M138),"")</f>
        <v/>
      </c>
      <c r="AC138" s="22">
        <f t="shared" ca="1" si="3"/>
        <v>45156</v>
      </c>
      <c r="AD138" s="20"/>
    </row>
    <row r="139" spans="28:30">
      <c r="AB139" s="21" t="str">
        <f>IFERROR(DATE(PRESTAMO!O139,PRESTAMO!N139,PRESTAMO!M139),"")</f>
        <v/>
      </c>
      <c r="AC139" s="22">
        <f t="shared" ca="1" si="3"/>
        <v>45156</v>
      </c>
      <c r="AD139" s="20"/>
    </row>
    <row r="140" spans="28:30">
      <c r="AB140" s="21" t="str">
        <f>IFERROR(DATE(PRESTAMO!O140,PRESTAMO!N140,PRESTAMO!M140),"")</f>
        <v/>
      </c>
      <c r="AC140" s="22">
        <f t="shared" ca="1" si="3"/>
        <v>45156</v>
      </c>
      <c r="AD140" s="20"/>
    </row>
    <row r="141" spans="28:30">
      <c r="AB141" s="21" t="str">
        <f>IFERROR(DATE(PRESTAMO!O141,PRESTAMO!N141,PRESTAMO!M141),"")</f>
        <v/>
      </c>
      <c r="AC141" s="22">
        <f t="shared" ca="1" si="3"/>
        <v>45156</v>
      </c>
      <c r="AD141" s="20"/>
    </row>
    <row r="142" spans="28:30">
      <c r="AB142" s="21" t="str">
        <f>IFERROR(DATE(PRESTAMO!O142,PRESTAMO!N142,PRESTAMO!M142),"")</f>
        <v/>
      </c>
      <c r="AC142" s="22">
        <f t="shared" ca="1" si="3"/>
        <v>45156</v>
      </c>
      <c r="AD142" s="20"/>
    </row>
    <row r="143" spans="28:30">
      <c r="AB143" s="21" t="str">
        <f>IFERROR(DATE(PRESTAMO!O143,PRESTAMO!N143,PRESTAMO!M143),"")</f>
        <v/>
      </c>
      <c r="AC143" s="22">
        <f t="shared" ca="1" si="3"/>
        <v>45156</v>
      </c>
      <c r="AD143" s="20"/>
    </row>
    <row r="144" spans="28:30">
      <c r="AB144" s="21" t="str">
        <f>IFERROR(DATE(PRESTAMO!O144,PRESTAMO!N144,PRESTAMO!M144),"")</f>
        <v/>
      </c>
      <c r="AC144" s="22">
        <f t="shared" ca="1" si="3"/>
        <v>45156</v>
      </c>
      <c r="AD144" s="20"/>
    </row>
    <row r="145" spans="28:30">
      <c r="AB145" s="21" t="str">
        <f>IFERROR(DATE(PRESTAMO!O145,PRESTAMO!N145,PRESTAMO!M145),"")</f>
        <v/>
      </c>
      <c r="AC145" s="22">
        <f t="shared" ca="1" si="3"/>
        <v>45156</v>
      </c>
      <c r="AD145" s="20"/>
    </row>
    <row r="146" spans="28:30">
      <c r="AB146" s="21" t="str">
        <f>IFERROR(DATE(PRESTAMO!O146,PRESTAMO!N146,PRESTAMO!M146),"")</f>
        <v/>
      </c>
      <c r="AC146" s="22">
        <f t="shared" ca="1" si="3"/>
        <v>45156</v>
      </c>
      <c r="AD146" s="20"/>
    </row>
    <row r="147" spans="28:30">
      <c r="AB147" s="21" t="str">
        <f>IFERROR(DATE(PRESTAMO!O147,PRESTAMO!N147,PRESTAMO!M147),"")</f>
        <v/>
      </c>
      <c r="AC147" s="22">
        <f t="shared" ca="1" si="3"/>
        <v>45156</v>
      </c>
      <c r="AD147" s="20"/>
    </row>
    <row r="148" spans="28:30">
      <c r="AB148" s="21" t="str">
        <f>IFERROR(DATE(PRESTAMO!O148,PRESTAMO!N148,PRESTAMO!M148),"")</f>
        <v/>
      </c>
      <c r="AC148" s="22">
        <f t="shared" ca="1" si="3"/>
        <v>45156</v>
      </c>
      <c r="AD148" s="20"/>
    </row>
    <row r="149" spans="28:30">
      <c r="AB149" s="21" t="str">
        <f>IFERROR(DATE(PRESTAMO!O149,PRESTAMO!N149,PRESTAMO!M149),"")</f>
        <v/>
      </c>
      <c r="AC149" s="22">
        <f t="shared" ca="1" si="3"/>
        <v>45156</v>
      </c>
      <c r="AD149" s="20"/>
    </row>
    <row r="150" spans="28:30">
      <c r="AB150" s="21" t="str">
        <f>IFERROR(DATE(PRESTAMO!O150,PRESTAMO!N150,PRESTAMO!M150),"")</f>
        <v/>
      </c>
      <c r="AC150" s="22">
        <f t="shared" ca="1" si="3"/>
        <v>45156</v>
      </c>
      <c r="AD150" s="20"/>
    </row>
    <row r="151" spans="28:30">
      <c r="AB151" s="21" t="str">
        <f>IFERROR(DATE(PRESTAMO!O151,PRESTAMO!N151,PRESTAMO!M151),"")</f>
        <v/>
      </c>
      <c r="AC151" s="22">
        <f t="shared" ca="1" si="3"/>
        <v>45156</v>
      </c>
      <c r="AD151" s="20"/>
    </row>
    <row r="152" spans="28:30">
      <c r="AB152" s="21" t="str">
        <f>IFERROR(DATE(PRESTAMO!O152,PRESTAMO!N152,PRESTAMO!M152),"")</f>
        <v/>
      </c>
      <c r="AC152" s="22">
        <f t="shared" ca="1" si="3"/>
        <v>45156</v>
      </c>
      <c r="AD152" s="20"/>
    </row>
    <row r="153" spans="28:30">
      <c r="AB153" s="21" t="str">
        <f>IFERROR(DATE(PRESTAMO!O153,PRESTAMO!N153,PRESTAMO!M153),"")</f>
        <v/>
      </c>
      <c r="AC153" s="22">
        <f t="shared" ca="1" si="3"/>
        <v>45156</v>
      </c>
      <c r="AD153" s="20"/>
    </row>
    <row r="154" spans="28:30">
      <c r="AB154" s="21" t="str">
        <f>IFERROR(DATE(PRESTAMO!O154,PRESTAMO!N154,PRESTAMO!M154),"")</f>
        <v/>
      </c>
      <c r="AC154" s="22">
        <f t="shared" ca="1" si="3"/>
        <v>45156</v>
      </c>
      <c r="AD154" s="20"/>
    </row>
    <row r="155" spans="28:30">
      <c r="AB155" s="21" t="str">
        <f>IFERROR(DATE(PRESTAMO!O155,PRESTAMO!N155,PRESTAMO!M155),"")</f>
        <v/>
      </c>
      <c r="AC155" s="22">
        <f t="shared" ca="1" si="3"/>
        <v>45156</v>
      </c>
      <c r="AD155" s="20"/>
    </row>
    <row r="156" spans="28:30">
      <c r="AB156" s="21" t="str">
        <f>IFERROR(DATE(PRESTAMO!O156,PRESTAMO!N156,PRESTAMO!M156),"")</f>
        <v/>
      </c>
      <c r="AC156" s="22">
        <f t="shared" ca="1" si="3"/>
        <v>45156</v>
      </c>
      <c r="AD156" s="20"/>
    </row>
    <row r="157" spans="28:30">
      <c r="AB157" s="21" t="str">
        <f>IFERROR(DATE(PRESTAMO!O157,PRESTAMO!N157,PRESTAMO!M157),"")</f>
        <v/>
      </c>
      <c r="AC157" s="22">
        <f t="shared" ca="1" si="3"/>
        <v>45156</v>
      </c>
      <c r="AD157" s="20"/>
    </row>
    <row r="158" spans="28:30">
      <c r="AB158" s="21" t="str">
        <f>IFERROR(DATE(PRESTAMO!O158,PRESTAMO!N158,PRESTAMO!M158),"")</f>
        <v/>
      </c>
      <c r="AC158" s="22">
        <f t="shared" ca="1" si="3"/>
        <v>45156</v>
      </c>
      <c r="AD158" s="20"/>
    </row>
    <row r="159" spans="28:30">
      <c r="AB159" s="21" t="str">
        <f>IFERROR(DATE(PRESTAMO!O159,PRESTAMO!N159,PRESTAMO!M159),"")</f>
        <v/>
      </c>
      <c r="AC159" s="22">
        <f t="shared" ca="1" si="3"/>
        <v>45156</v>
      </c>
      <c r="AD159" s="20"/>
    </row>
    <row r="160" spans="28:30">
      <c r="AB160" s="21" t="str">
        <f>IFERROR(DATE(PRESTAMO!O160,PRESTAMO!N160,PRESTAMO!M160),"")</f>
        <v/>
      </c>
      <c r="AC160" s="22">
        <f t="shared" ca="1" si="3"/>
        <v>45156</v>
      </c>
      <c r="AD160" s="20"/>
    </row>
    <row r="161" spans="28:30">
      <c r="AB161" s="21" t="str">
        <f>IFERROR(DATE(PRESTAMO!O161,PRESTAMO!N161,PRESTAMO!M161),"")</f>
        <v/>
      </c>
      <c r="AC161" s="22">
        <f t="shared" ca="1" si="3"/>
        <v>45156</v>
      </c>
      <c r="AD161" s="20"/>
    </row>
    <row r="162" spans="28:30">
      <c r="AB162" s="21" t="str">
        <f>IFERROR(DATE(PRESTAMO!O162,PRESTAMO!N162,PRESTAMO!M162),"")</f>
        <v/>
      </c>
      <c r="AC162" s="22">
        <f t="shared" ca="1" si="3"/>
        <v>45156</v>
      </c>
      <c r="AD162" s="20"/>
    </row>
    <row r="163" spans="28:30">
      <c r="AB163" s="21" t="str">
        <f>IFERROR(DATE(PRESTAMO!O163,PRESTAMO!N163,PRESTAMO!M163),"")</f>
        <v/>
      </c>
      <c r="AC163" s="22">
        <f t="shared" ca="1" si="3"/>
        <v>45156</v>
      </c>
      <c r="AD163" s="20"/>
    </row>
    <row r="164" spans="28:30">
      <c r="AB164" s="21" t="str">
        <f>IFERROR(DATE(PRESTAMO!O164,PRESTAMO!N164,PRESTAMO!M164),"")</f>
        <v/>
      </c>
      <c r="AC164" s="22">
        <f t="shared" ca="1" si="3"/>
        <v>45156</v>
      </c>
      <c r="AD164" s="20"/>
    </row>
    <row r="165" spans="28:30">
      <c r="AB165" s="21" t="str">
        <f>IFERROR(DATE(PRESTAMO!O165,PRESTAMO!N165,PRESTAMO!M165),"")</f>
        <v/>
      </c>
      <c r="AC165" s="22">
        <f t="shared" ca="1" si="3"/>
        <v>45156</v>
      </c>
      <c r="AD165" s="20"/>
    </row>
    <row r="166" spans="28:30">
      <c r="AB166" s="21" t="str">
        <f>IFERROR(DATE(PRESTAMO!O166,PRESTAMO!N166,PRESTAMO!M166),"")</f>
        <v/>
      </c>
      <c r="AC166" s="22">
        <f t="shared" ca="1" si="3"/>
        <v>45156</v>
      </c>
      <c r="AD166" s="20"/>
    </row>
    <row r="167" spans="28:30">
      <c r="AB167" s="21" t="str">
        <f>IFERROR(DATE(PRESTAMO!O167,PRESTAMO!N167,PRESTAMO!M167),"")</f>
        <v/>
      </c>
      <c r="AC167" s="22">
        <f t="shared" ca="1" si="3"/>
        <v>45156</v>
      </c>
      <c r="AD167" s="20"/>
    </row>
    <row r="168" spans="28:30">
      <c r="AB168" s="21" t="str">
        <f>IFERROR(DATE(PRESTAMO!O168,PRESTAMO!N168,PRESTAMO!M168),"")</f>
        <v/>
      </c>
      <c r="AC168" s="22">
        <f t="shared" ca="1" si="3"/>
        <v>45156</v>
      </c>
      <c r="AD168" s="20"/>
    </row>
    <row r="169" spans="28:30">
      <c r="AB169" s="21" t="str">
        <f>IFERROR(DATE(PRESTAMO!O169,PRESTAMO!N169,PRESTAMO!M169),"")</f>
        <v/>
      </c>
      <c r="AC169" s="22">
        <f t="shared" ca="1" si="3"/>
        <v>45156</v>
      </c>
      <c r="AD169" s="20"/>
    </row>
    <row r="170" spans="28:30">
      <c r="AB170" s="21" t="str">
        <f>IFERROR(DATE(PRESTAMO!O170,PRESTAMO!N170,PRESTAMO!M170),"")</f>
        <v/>
      </c>
      <c r="AC170" s="22">
        <f t="shared" ca="1" si="3"/>
        <v>45156</v>
      </c>
      <c r="AD170" s="20"/>
    </row>
    <row r="171" spans="28:30">
      <c r="AB171" s="21" t="str">
        <f>IFERROR(DATE(PRESTAMO!O171,PRESTAMO!N171,PRESTAMO!M171),"")</f>
        <v/>
      </c>
      <c r="AC171" s="22">
        <f t="shared" ca="1" si="3"/>
        <v>45156</v>
      </c>
      <c r="AD171" s="20"/>
    </row>
    <row r="172" spans="28:30">
      <c r="AB172" s="21" t="str">
        <f>IFERROR(DATE(PRESTAMO!O172,PRESTAMO!N172,PRESTAMO!M172),"")</f>
        <v/>
      </c>
      <c r="AC172" s="22">
        <f t="shared" ca="1" si="3"/>
        <v>45156</v>
      </c>
      <c r="AD172" s="20"/>
    </row>
    <row r="173" spans="28:30">
      <c r="AB173" s="21" t="str">
        <f>IFERROR(DATE(PRESTAMO!O173,PRESTAMO!N173,PRESTAMO!M173),"")</f>
        <v/>
      </c>
      <c r="AC173" s="22">
        <f t="shared" ca="1" si="3"/>
        <v>45156</v>
      </c>
      <c r="AD173" s="20"/>
    </row>
    <row r="174" spans="28:30">
      <c r="AB174" s="21" t="str">
        <f>IFERROR(DATE(PRESTAMO!O174,PRESTAMO!N174,PRESTAMO!M174),"")</f>
        <v/>
      </c>
      <c r="AC174" s="22">
        <f t="shared" ca="1" si="3"/>
        <v>45156</v>
      </c>
      <c r="AD174" s="20"/>
    </row>
    <row r="175" spans="28:30">
      <c r="AB175" s="21" t="str">
        <f>IFERROR(DATE(PRESTAMO!O175,PRESTAMO!N175,PRESTAMO!M175),"")</f>
        <v/>
      </c>
      <c r="AC175" s="22">
        <f t="shared" ca="1" si="3"/>
        <v>45156</v>
      </c>
      <c r="AD175" s="20"/>
    </row>
    <row r="176" spans="28:30">
      <c r="AB176" s="21" t="str">
        <f>IFERROR(DATE(PRESTAMO!O176,PRESTAMO!N176,PRESTAMO!M176),"")</f>
        <v/>
      </c>
      <c r="AC176" s="22">
        <f t="shared" ca="1" si="3"/>
        <v>45156</v>
      </c>
      <c r="AD176" s="20"/>
    </row>
    <row r="177" spans="28:30">
      <c r="AB177" s="21" t="str">
        <f>IFERROR(DATE(PRESTAMO!O177,PRESTAMO!N177,PRESTAMO!M177),"")</f>
        <v/>
      </c>
      <c r="AC177" s="22">
        <f t="shared" ca="1" si="3"/>
        <v>45156</v>
      </c>
      <c r="AD177" s="20"/>
    </row>
    <row r="178" spans="28:30">
      <c r="AB178" s="21" t="str">
        <f>IFERROR(DATE(PRESTAMO!O178,PRESTAMO!N178,PRESTAMO!M178),"")</f>
        <v/>
      </c>
      <c r="AC178" s="22">
        <f t="shared" ca="1" si="3"/>
        <v>45156</v>
      </c>
      <c r="AD178" s="20"/>
    </row>
    <row r="179" spans="28:30">
      <c r="AB179" s="21" t="str">
        <f>IFERROR(DATE(PRESTAMO!O179,PRESTAMO!N179,PRESTAMO!M179),"")</f>
        <v/>
      </c>
      <c r="AC179" s="22">
        <f t="shared" ca="1" si="3"/>
        <v>45156</v>
      </c>
      <c r="AD179" s="20"/>
    </row>
    <row r="180" spans="28:30">
      <c r="AB180" s="21" t="str">
        <f>IFERROR(DATE(PRESTAMO!O180,PRESTAMO!N180,PRESTAMO!M180),"")</f>
        <v/>
      </c>
      <c r="AC180" s="22">
        <f t="shared" ca="1" si="3"/>
        <v>45156</v>
      </c>
      <c r="AD180" s="20"/>
    </row>
    <row r="181" spans="28:30">
      <c r="AB181" s="21" t="str">
        <f>IFERROR(DATE(PRESTAMO!O181,PRESTAMO!N181,PRESTAMO!M181),"")</f>
        <v/>
      </c>
      <c r="AC181" s="22">
        <f t="shared" ca="1" si="3"/>
        <v>45156</v>
      </c>
      <c r="AD181" s="20"/>
    </row>
    <row r="182" spans="28:30">
      <c r="AB182" s="21" t="str">
        <f>IFERROR(DATE(PRESTAMO!O182,PRESTAMO!N182,PRESTAMO!M182),"")</f>
        <v/>
      </c>
      <c r="AC182" s="22">
        <f t="shared" ca="1" si="3"/>
        <v>45156</v>
      </c>
      <c r="AD182" s="20"/>
    </row>
    <row r="183" spans="28:30">
      <c r="AB183" s="21" t="str">
        <f>IFERROR(DATE(PRESTAMO!O183,PRESTAMO!N183,PRESTAMO!M183),"")</f>
        <v/>
      </c>
      <c r="AC183" s="22">
        <f t="shared" ca="1" si="3"/>
        <v>45156</v>
      </c>
      <c r="AD183" s="20"/>
    </row>
    <row r="184" spans="28:30">
      <c r="AB184" s="21" t="str">
        <f>IFERROR(DATE(PRESTAMO!O184,PRESTAMO!N184,PRESTAMO!M184),"")</f>
        <v/>
      </c>
      <c r="AC184" s="22">
        <f t="shared" ca="1" si="3"/>
        <v>45156</v>
      </c>
      <c r="AD184" s="20"/>
    </row>
    <row r="185" spans="28:30">
      <c r="AB185" s="21" t="str">
        <f>IFERROR(DATE(PRESTAMO!O185,PRESTAMO!N185,PRESTAMO!M185),"")</f>
        <v/>
      </c>
      <c r="AC185" s="22">
        <f t="shared" ca="1" si="3"/>
        <v>45156</v>
      </c>
      <c r="AD185" s="20"/>
    </row>
    <row r="186" spans="28:30">
      <c r="AB186" s="21" t="str">
        <f>IFERROR(DATE(PRESTAMO!O186,PRESTAMO!N186,PRESTAMO!M186),"")</f>
        <v/>
      </c>
      <c r="AC186" s="22">
        <f t="shared" ca="1" si="3"/>
        <v>45156</v>
      </c>
      <c r="AD186" s="20"/>
    </row>
    <row r="187" spans="28:30">
      <c r="AB187" s="21" t="str">
        <f>IFERROR(DATE(PRESTAMO!O187,PRESTAMO!N187,PRESTAMO!M187),"")</f>
        <v/>
      </c>
      <c r="AC187" s="22">
        <f t="shared" ca="1" si="3"/>
        <v>45156</v>
      </c>
      <c r="AD187" s="20"/>
    </row>
    <row r="188" spans="28:30">
      <c r="AB188" s="21" t="str">
        <f>IFERROR(DATE(PRESTAMO!O188,PRESTAMO!N188,PRESTAMO!M188),"")</f>
        <v/>
      </c>
      <c r="AC188" s="22">
        <f t="shared" ca="1" si="3"/>
        <v>45156</v>
      </c>
      <c r="AD188" s="20"/>
    </row>
    <row r="189" spans="28:30">
      <c r="AB189" s="21" t="str">
        <f>IFERROR(DATE(PRESTAMO!O189,PRESTAMO!N189,PRESTAMO!M189),"")</f>
        <v/>
      </c>
      <c r="AC189" s="22">
        <f t="shared" ca="1" si="3"/>
        <v>45156</v>
      </c>
      <c r="AD189" s="20"/>
    </row>
    <row r="190" spans="28:30">
      <c r="AB190" s="21" t="str">
        <f>IFERROR(DATE(PRESTAMO!O190,PRESTAMO!N190,PRESTAMO!M190),"")</f>
        <v/>
      </c>
      <c r="AC190" s="22">
        <f t="shared" ca="1" si="3"/>
        <v>45156</v>
      </c>
      <c r="AD190" s="20"/>
    </row>
    <row r="191" spans="28:30">
      <c r="AB191" s="21" t="str">
        <f>IFERROR(DATE(PRESTAMO!O191,PRESTAMO!N191,PRESTAMO!M191),"")</f>
        <v/>
      </c>
      <c r="AC191" s="22">
        <f t="shared" ca="1" si="3"/>
        <v>45156</v>
      </c>
      <c r="AD191" s="20"/>
    </row>
    <row r="192" spans="28:30">
      <c r="AB192" s="21" t="str">
        <f>IFERROR(DATE(PRESTAMO!O192,PRESTAMO!N192,PRESTAMO!M192),"")</f>
        <v/>
      </c>
      <c r="AC192" s="22">
        <f t="shared" ca="1" si="3"/>
        <v>45156</v>
      </c>
      <c r="AD192" s="20"/>
    </row>
    <row r="193" spans="28:30">
      <c r="AB193" s="21" t="str">
        <f>IFERROR(DATE(PRESTAMO!O193,PRESTAMO!N193,PRESTAMO!M193),"")</f>
        <v/>
      </c>
      <c r="AC193" s="22">
        <f t="shared" ca="1" si="3"/>
        <v>45156</v>
      </c>
      <c r="AD193" s="20"/>
    </row>
    <row r="194" spans="28:30">
      <c r="AB194" s="21" t="str">
        <f>IFERROR(DATE(PRESTAMO!O194,PRESTAMO!N194,PRESTAMO!M194),"")</f>
        <v/>
      </c>
      <c r="AC194" s="22">
        <f t="shared" ca="1" si="3"/>
        <v>45156</v>
      </c>
      <c r="AD194" s="20"/>
    </row>
    <row r="195" spans="28:30">
      <c r="AB195" s="21" t="str">
        <f>IFERROR(DATE(PRESTAMO!O195,PRESTAMO!N195,PRESTAMO!M195),"")</f>
        <v/>
      </c>
      <c r="AC195" s="22">
        <f t="shared" ref="AC195:AC258" ca="1" si="4">TODAY()</f>
        <v>45156</v>
      </c>
      <c r="AD195" s="20"/>
    </row>
    <row r="196" spans="28:30">
      <c r="AB196" s="21" t="str">
        <f>IFERROR(DATE(PRESTAMO!O196,PRESTAMO!N196,PRESTAMO!M196),"")</f>
        <v/>
      </c>
      <c r="AC196" s="22">
        <f t="shared" ca="1" si="4"/>
        <v>45156</v>
      </c>
      <c r="AD196" s="20"/>
    </row>
    <row r="197" spans="28:30">
      <c r="AB197" s="21" t="str">
        <f>IFERROR(DATE(PRESTAMO!O197,PRESTAMO!N197,PRESTAMO!M197),"")</f>
        <v/>
      </c>
      <c r="AC197" s="22">
        <f t="shared" ca="1" si="4"/>
        <v>45156</v>
      </c>
      <c r="AD197" s="20"/>
    </row>
    <row r="198" spans="28:30">
      <c r="AB198" s="21" t="str">
        <f>IFERROR(DATE(PRESTAMO!O198,PRESTAMO!N198,PRESTAMO!M198),"")</f>
        <v/>
      </c>
      <c r="AC198" s="22">
        <f t="shared" ca="1" si="4"/>
        <v>45156</v>
      </c>
      <c r="AD198" s="20"/>
    </row>
    <row r="199" spans="28:30">
      <c r="AB199" s="21" t="str">
        <f>IFERROR(DATE(PRESTAMO!O199,PRESTAMO!N199,PRESTAMO!M199),"")</f>
        <v/>
      </c>
      <c r="AC199" s="22">
        <f t="shared" ca="1" si="4"/>
        <v>45156</v>
      </c>
      <c r="AD199" s="20"/>
    </row>
    <row r="200" spans="28:30">
      <c r="AB200" s="21" t="str">
        <f>IFERROR(DATE(PRESTAMO!O200,PRESTAMO!N200,PRESTAMO!M200),"")</f>
        <v/>
      </c>
      <c r="AC200" s="22">
        <f t="shared" ca="1" si="4"/>
        <v>45156</v>
      </c>
      <c r="AD200" s="20"/>
    </row>
    <row r="201" spans="28:30">
      <c r="AB201" s="21" t="str">
        <f>IFERROR(DATE(PRESTAMO!O201,PRESTAMO!N201,PRESTAMO!M201),"")</f>
        <v/>
      </c>
      <c r="AC201" s="22">
        <f t="shared" ca="1" si="4"/>
        <v>45156</v>
      </c>
      <c r="AD201" s="20"/>
    </row>
    <row r="202" spans="28:30">
      <c r="AB202" s="21" t="str">
        <f>IFERROR(DATE(PRESTAMO!O202,PRESTAMO!N202,PRESTAMO!M202),"")</f>
        <v/>
      </c>
      <c r="AC202" s="22">
        <f t="shared" ca="1" si="4"/>
        <v>45156</v>
      </c>
      <c r="AD202" s="20"/>
    </row>
    <row r="203" spans="28:30">
      <c r="AB203" s="21" t="str">
        <f>IFERROR(DATE(PRESTAMO!O203,PRESTAMO!N203,PRESTAMO!M203),"")</f>
        <v/>
      </c>
      <c r="AC203" s="22">
        <f t="shared" ca="1" si="4"/>
        <v>45156</v>
      </c>
      <c r="AD203" s="20"/>
    </row>
    <row r="204" spans="28:30">
      <c r="AB204" s="21" t="str">
        <f>IFERROR(DATE(PRESTAMO!O204,PRESTAMO!N204,PRESTAMO!M204),"")</f>
        <v/>
      </c>
      <c r="AC204" s="22">
        <f t="shared" ca="1" si="4"/>
        <v>45156</v>
      </c>
      <c r="AD204" s="20"/>
    </row>
    <row r="205" spans="28:30">
      <c r="AB205" s="21" t="str">
        <f>IFERROR(DATE(PRESTAMO!O205,PRESTAMO!N205,PRESTAMO!M205),"")</f>
        <v/>
      </c>
      <c r="AC205" s="22">
        <f t="shared" ca="1" si="4"/>
        <v>45156</v>
      </c>
      <c r="AD205" s="20"/>
    </row>
    <row r="206" spans="28:30">
      <c r="AB206" s="21" t="str">
        <f>IFERROR(DATE(PRESTAMO!O206,PRESTAMO!N206,PRESTAMO!M206),"")</f>
        <v/>
      </c>
      <c r="AC206" s="22">
        <f t="shared" ca="1" si="4"/>
        <v>45156</v>
      </c>
      <c r="AD206" s="20"/>
    </row>
    <row r="207" spans="28:30">
      <c r="AB207" s="21" t="str">
        <f>IFERROR(DATE(PRESTAMO!O207,PRESTAMO!N207,PRESTAMO!M207),"")</f>
        <v/>
      </c>
      <c r="AC207" s="22">
        <f t="shared" ca="1" si="4"/>
        <v>45156</v>
      </c>
      <c r="AD207" s="20"/>
    </row>
    <row r="208" spans="28:30">
      <c r="AB208" s="21" t="str">
        <f>IFERROR(DATE(PRESTAMO!O208,PRESTAMO!N208,PRESTAMO!M208),"")</f>
        <v/>
      </c>
      <c r="AC208" s="22">
        <f t="shared" ca="1" si="4"/>
        <v>45156</v>
      </c>
      <c r="AD208" s="20"/>
    </row>
    <row r="209" spans="28:30">
      <c r="AB209" s="21" t="str">
        <f>IFERROR(DATE(PRESTAMO!O209,PRESTAMO!N209,PRESTAMO!M209),"")</f>
        <v/>
      </c>
      <c r="AC209" s="22">
        <f t="shared" ca="1" si="4"/>
        <v>45156</v>
      </c>
      <c r="AD209" s="20"/>
    </row>
    <row r="210" spans="28:30">
      <c r="AB210" s="21" t="str">
        <f>IFERROR(DATE(PRESTAMO!O210,PRESTAMO!N210,PRESTAMO!M210),"")</f>
        <v/>
      </c>
      <c r="AC210" s="22">
        <f t="shared" ca="1" si="4"/>
        <v>45156</v>
      </c>
      <c r="AD210" s="20"/>
    </row>
    <row r="211" spans="28:30">
      <c r="AB211" s="21" t="str">
        <f>IFERROR(DATE(PRESTAMO!O211,PRESTAMO!N211,PRESTAMO!M211),"")</f>
        <v/>
      </c>
      <c r="AC211" s="22">
        <f t="shared" ca="1" si="4"/>
        <v>45156</v>
      </c>
      <c r="AD211" s="20"/>
    </row>
    <row r="212" spans="28:30">
      <c r="AB212" s="21" t="str">
        <f>IFERROR(DATE(PRESTAMO!O212,PRESTAMO!N212,PRESTAMO!M212),"")</f>
        <v/>
      </c>
      <c r="AC212" s="22">
        <f t="shared" ca="1" si="4"/>
        <v>45156</v>
      </c>
      <c r="AD212" s="20"/>
    </row>
    <row r="213" spans="28:30">
      <c r="AB213" s="21" t="str">
        <f>IFERROR(DATE(PRESTAMO!O213,PRESTAMO!N213,PRESTAMO!M213),"")</f>
        <v/>
      </c>
      <c r="AC213" s="22">
        <f t="shared" ca="1" si="4"/>
        <v>45156</v>
      </c>
      <c r="AD213" s="20"/>
    </row>
    <row r="214" spans="28:30">
      <c r="AB214" s="21" t="str">
        <f>IFERROR(DATE(PRESTAMO!O214,PRESTAMO!N214,PRESTAMO!M214),"")</f>
        <v/>
      </c>
      <c r="AC214" s="22">
        <f t="shared" ca="1" si="4"/>
        <v>45156</v>
      </c>
      <c r="AD214" s="20"/>
    </row>
    <row r="215" spans="28:30">
      <c r="AB215" s="21" t="str">
        <f>IFERROR(DATE(PRESTAMO!O215,PRESTAMO!N215,PRESTAMO!M215),"")</f>
        <v/>
      </c>
      <c r="AC215" s="22">
        <f t="shared" ca="1" si="4"/>
        <v>45156</v>
      </c>
      <c r="AD215" s="20"/>
    </row>
    <row r="216" spans="28:30">
      <c r="AB216" s="21" t="str">
        <f>IFERROR(DATE(PRESTAMO!O216,PRESTAMO!N216,PRESTAMO!M216),"")</f>
        <v/>
      </c>
      <c r="AC216" s="22">
        <f t="shared" ca="1" si="4"/>
        <v>45156</v>
      </c>
      <c r="AD216" s="20"/>
    </row>
    <row r="217" spans="28:30">
      <c r="AB217" s="21" t="str">
        <f>IFERROR(DATE(PRESTAMO!O217,PRESTAMO!N217,PRESTAMO!M217),"")</f>
        <v/>
      </c>
      <c r="AC217" s="22">
        <f t="shared" ca="1" si="4"/>
        <v>45156</v>
      </c>
      <c r="AD217" s="20"/>
    </row>
    <row r="218" spans="28:30">
      <c r="AB218" s="21" t="str">
        <f>IFERROR(DATE(PRESTAMO!O218,PRESTAMO!N218,PRESTAMO!M218),"")</f>
        <v/>
      </c>
      <c r="AC218" s="22">
        <f t="shared" ca="1" si="4"/>
        <v>45156</v>
      </c>
      <c r="AD218" s="20"/>
    </row>
    <row r="219" spans="28:30">
      <c r="AB219" s="21" t="str">
        <f>IFERROR(DATE(PRESTAMO!O219,PRESTAMO!N219,PRESTAMO!M219),"")</f>
        <v/>
      </c>
      <c r="AC219" s="22">
        <f t="shared" ca="1" si="4"/>
        <v>45156</v>
      </c>
      <c r="AD219" s="20"/>
    </row>
    <row r="220" spans="28:30">
      <c r="AB220" s="21" t="str">
        <f>IFERROR(DATE(PRESTAMO!O220,PRESTAMO!N220,PRESTAMO!M220),"")</f>
        <v/>
      </c>
      <c r="AC220" s="22">
        <f t="shared" ca="1" si="4"/>
        <v>45156</v>
      </c>
      <c r="AD220" s="20"/>
    </row>
    <row r="221" spans="28:30">
      <c r="AB221" s="21" t="str">
        <f>IFERROR(DATE(PRESTAMO!O221,PRESTAMO!N221,PRESTAMO!M221),"")</f>
        <v/>
      </c>
      <c r="AC221" s="22">
        <f t="shared" ca="1" si="4"/>
        <v>45156</v>
      </c>
      <c r="AD221" s="20"/>
    </row>
    <row r="222" spans="28:30">
      <c r="AB222" s="21" t="str">
        <f>IFERROR(DATE(PRESTAMO!O222,PRESTAMO!N222,PRESTAMO!M222),"")</f>
        <v/>
      </c>
      <c r="AC222" s="22">
        <f t="shared" ca="1" si="4"/>
        <v>45156</v>
      </c>
      <c r="AD222" s="20"/>
    </row>
    <row r="223" spans="28:30">
      <c r="AB223" s="21" t="str">
        <f>IFERROR(DATE(PRESTAMO!O223,PRESTAMO!N223,PRESTAMO!M223),"")</f>
        <v/>
      </c>
      <c r="AC223" s="22">
        <f t="shared" ca="1" si="4"/>
        <v>45156</v>
      </c>
      <c r="AD223" s="20"/>
    </row>
    <row r="224" spans="28:30">
      <c r="AB224" s="21" t="str">
        <f>IFERROR(DATE(PRESTAMO!O224,PRESTAMO!N224,PRESTAMO!M224),"")</f>
        <v/>
      </c>
      <c r="AC224" s="22">
        <f t="shared" ca="1" si="4"/>
        <v>45156</v>
      </c>
      <c r="AD224" s="20"/>
    </row>
    <row r="225" spans="28:30">
      <c r="AB225" s="21" t="str">
        <f>IFERROR(DATE(PRESTAMO!O225,PRESTAMO!N225,PRESTAMO!M225),"")</f>
        <v/>
      </c>
      <c r="AC225" s="22">
        <f t="shared" ca="1" si="4"/>
        <v>45156</v>
      </c>
      <c r="AD225" s="20"/>
    </row>
    <row r="226" spans="28:30">
      <c r="AB226" s="21" t="str">
        <f>IFERROR(DATE(PRESTAMO!O226,PRESTAMO!N226,PRESTAMO!M226),"")</f>
        <v/>
      </c>
      <c r="AC226" s="22">
        <f t="shared" ca="1" si="4"/>
        <v>45156</v>
      </c>
      <c r="AD226" s="20"/>
    </row>
    <row r="227" spans="28:30">
      <c r="AB227" s="21" t="str">
        <f>IFERROR(DATE(PRESTAMO!O227,PRESTAMO!N227,PRESTAMO!M227),"")</f>
        <v/>
      </c>
      <c r="AC227" s="22">
        <f t="shared" ca="1" si="4"/>
        <v>45156</v>
      </c>
      <c r="AD227" s="20"/>
    </row>
    <row r="228" spans="28:30">
      <c r="AB228" s="21" t="str">
        <f>IFERROR(DATE(PRESTAMO!O228,PRESTAMO!N228,PRESTAMO!M228),"")</f>
        <v/>
      </c>
      <c r="AC228" s="22">
        <f t="shared" ca="1" si="4"/>
        <v>45156</v>
      </c>
      <c r="AD228" s="20"/>
    </row>
    <row r="229" spans="28:30">
      <c r="AB229" s="21" t="str">
        <f>IFERROR(DATE(PRESTAMO!O229,PRESTAMO!N229,PRESTAMO!M229),"")</f>
        <v/>
      </c>
      <c r="AC229" s="22">
        <f t="shared" ca="1" si="4"/>
        <v>45156</v>
      </c>
      <c r="AD229" s="20"/>
    </row>
    <row r="230" spans="28:30">
      <c r="AB230" s="21" t="str">
        <f>IFERROR(DATE(PRESTAMO!O230,PRESTAMO!N230,PRESTAMO!M230),"")</f>
        <v/>
      </c>
      <c r="AC230" s="22">
        <f t="shared" ca="1" si="4"/>
        <v>45156</v>
      </c>
      <c r="AD230" s="20"/>
    </row>
    <row r="231" spans="28:30">
      <c r="AB231" s="21" t="str">
        <f>IFERROR(DATE(PRESTAMO!O231,PRESTAMO!N231,PRESTAMO!M231),"")</f>
        <v/>
      </c>
      <c r="AC231" s="22">
        <f t="shared" ca="1" si="4"/>
        <v>45156</v>
      </c>
      <c r="AD231" s="20"/>
    </row>
    <row r="232" spans="28:30">
      <c r="AB232" s="21" t="str">
        <f>IFERROR(DATE(PRESTAMO!O232,PRESTAMO!N232,PRESTAMO!M232),"")</f>
        <v/>
      </c>
      <c r="AC232" s="22">
        <f t="shared" ca="1" si="4"/>
        <v>45156</v>
      </c>
      <c r="AD232" s="20"/>
    </row>
    <row r="233" spans="28:30">
      <c r="AB233" s="21" t="str">
        <f>IFERROR(DATE(PRESTAMO!O233,PRESTAMO!N233,PRESTAMO!M233),"")</f>
        <v/>
      </c>
      <c r="AC233" s="22">
        <f t="shared" ca="1" si="4"/>
        <v>45156</v>
      </c>
      <c r="AD233" s="20"/>
    </row>
    <row r="234" spans="28:30">
      <c r="AB234" s="21" t="str">
        <f>IFERROR(DATE(PRESTAMO!O234,PRESTAMO!N234,PRESTAMO!M234),"")</f>
        <v/>
      </c>
      <c r="AC234" s="22">
        <f t="shared" ca="1" si="4"/>
        <v>45156</v>
      </c>
      <c r="AD234" s="20"/>
    </row>
    <row r="235" spans="28:30">
      <c r="AB235" s="21" t="str">
        <f>IFERROR(DATE(PRESTAMO!O235,PRESTAMO!N235,PRESTAMO!M235),"")</f>
        <v/>
      </c>
      <c r="AC235" s="22">
        <f t="shared" ca="1" si="4"/>
        <v>45156</v>
      </c>
      <c r="AD235" s="20"/>
    </row>
    <row r="236" spans="28:30">
      <c r="AB236" s="21" t="str">
        <f>IFERROR(DATE(PRESTAMO!O236,PRESTAMO!N236,PRESTAMO!M236),"")</f>
        <v/>
      </c>
      <c r="AC236" s="22">
        <f t="shared" ca="1" si="4"/>
        <v>45156</v>
      </c>
      <c r="AD236" s="20"/>
    </row>
    <row r="237" spans="28:30">
      <c r="AB237" s="21" t="str">
        <f>IFERROR(DATE(PRESTAMO!O237,PRESTAMO!N237,PRESTAMO!M237),"")</f>
        <v/>
      </c>
      <c r="AC237" s="22">
        <f t="shared" ca="1" si="4"/>
        <v>45156</v>
      </c>
      <c r="AD237" s="20"/>
    </row>
    <row r="238" spans="28:30">
      <c r="AB238" s="21" t="str">
        <f>IFERROR(DATE(PRESTAMO!O238,PRESTAMO!N238,PRESTAMO!M238),"")</f>
        <v/>
      </c>
      <c r="AC238" s="22">
        <f t="shared" ca="1" si="4"/>
        <v>45156</v>
      </c>
      <c r="AD238" s="20"/>
    </row>
    <row r="239" spans="28:30">
      <c r="AB239" s="21" t="str">
        <f>IFERROR(DATE(PRESTAMO!O239,PRESTAMO!N239,PRESTAMO!M239),"")</f>
        <v/>
      </c>
      <c r="AC239" s="22">
        <f t="shared" ca="1" si="4"/>
        <v>45156</v>
      </c>
      <c r="AD239" s="20"/>
    </row>
    <row r="240" spans="28:30">
      <c r="AB240" s="21" t="str">
        <f>IFERROR(DATE(PRESTAMO!O240,PRESTAMO!N240,PRESTAMO!M240),"")</f>
        <v/>
      </c>
      <c r="AC240" s="22">
        <f t="shared" ca="1" si="4"/>
        <v>45156</v>
      </c>
      <c r="AD240" s="20"/>
    </row>
    <row r="241" spans="28:30">
      <c r="AB241" s="21" t="str">
        <f>IFERROR(DATE(PRESTAMO!O241,PRESTAMO!N241,PRESTAMO!M241),"")</f>
        <v/>
      </c>
      <c r="AC241" s="22">
        <f t="shared" ca="1" si="4"/>
        <v>45156</v>
      </c>
      <c r="AD241" s="20"/>
    </row>
    <row r="242" spans="28:30">
      <c r="AB242" s="21" t="str">
        <f>IFERROR(DATE(PRESTAMO!O242,PRESTAMO!N242,PRESTAMO!M242),"")</f>
        <v/>
      </c>
      <c r="AC242" s="22">
        <f t="shared" ca="1" si="4"/>
        <v>45156</v>
      </c>
      <c r="AD242" s="20"/>
    </row>
    <row r="243" spans="28:30">
      <c r="AB243" s="21" t="str">
        <f>IFERROR(DATE(PRESTAMO!O243,PRESTAMO!N243,PRESTAMO!M243),"")</f>
        <v/>
      </c>
      <c r="AC243" s="22">
        <f t="shared" ca="1" si="4"/>
        <v>45156</v>
      </c>
      <c r="AD243" s="20"/>
    </row>
    <row r="244" spans="28:30">
      <c r="AB244" s="21" t="str">
        <f>IFERROR(DATE(PRESTAMO!O244,PRESTAMO!N244,PRESTAMO!M244),"")</f>
        <v/>
      </c>
      <c r="AC244" s="22">
        <f t="shared" ca="1" si="4"/>
        <v>45156</v>
      </c>
      <c r="AD244" s="20"/>
    </row>
    <row r="245" spans="28:30">
      <c r="AB245" s="21" t="str">
        <f>IFERROR(DATE(PRESTAMO!O245,PRESTAMO!N245,PRESTAMO!M245),"")</f>
        <v/>
      </c>
      <c r="AC245" s="22">
        <f t="shared" ca="1" si="4"/>
        <v>45156</v>
      </c>
      <c r="AD245" s="20"/>
    </row>
    <row r="246" spans="28:30">
      <c r="AB246" s="21" t="str">
        <f>IFERROR(DATE(PRESTAMO!O246,PRESTAMO!N246,PRESTAMO!M246),"")</f>
        <v/>
      </c>
      <c r="AC246" s="22">
        <f t="shared" ca="1" si="4"/>
        <v>45156</v>
      </c>
      <c r="AD246" s="20"/>
    </row>
    <row r="247" spans="28:30">
      <c r="AB247" s="21" t="str">
        <f>IFERROR(DATE(PRESTAMO!O247,PRESTAMO!N247,PRESTAMO!M247),"")</f>
        <v/>
      </c>
      <c r="AC247" s="22">
        <f t="shared" ca="1" si="4"/>
        <v>45156</v>
      </c>
      <c r="AD247" s="20"/>
    </row>
    <row r="248" spans="28:30">
      <c r="AB248" s="21" t="str">
        <f>IFERROR(DATE(PRESTAMO!O248,PRESTAMO!N248,PRESTAMO!M248),"")</f>
        <v/>
      </c>
      <c r="AC248" s="22">
        <f t="shared" ca="1" si="4"/>
        <v>45156</v>
      </c>
      <c r="AD248" s="20"/>
    </row>
    <row r="249" spans="28:30">
      <c r="AB249" s="21" t="str">
        <f>IFERROR(DATE(PRESTAMO!O249,PRESTAMO!N249,PRESTAMO!M249),"")</f>
        <v/>
      </c>
      <c r="AC249" s="22">
        <f t="shared" ca="1" si="4"/>
        <v>45156</v>
      </c>
      <c r="AD249" s="20"/>
    </row>
    <row r="250" spans="28:30">
      <c r="AB250" s="21" t="str">
        <f>IFERROR(DATE(PRESTAMO!O250,PRESTAMO!N250,PRESTAMO!M250),"")</f>
        <v/>
      </c>
      <c r="AC250" s="22">
        <f t="shared" ca="1" si="4"/>
        <v>45156</v>
      </c>
      <c r="AD250" s="20"/>
    </row>
    <row r="251" spans="28:30">
      <c r="AB251" s="21" t="str">
        <f>IFERROR(DATE(PRESTAMO!O251,PRESTAMO!N251,PRESTAMO!M251),"")</f>
        <v/>
      </c>
      <c r="AC251" s="22">
        <f t="shared" ca="1" si="4"/>
        <v>45156</v>
      </c>
      <c r="AD251" s="20"/>
    </row>
    <row r="252" spans="28:30">
      <c r="AB252" s="21" t="str">
        <f>IFERROR(DATE(PRESTAMO!O252,PRESTAMO!N252,PRESTAMO!M252),"")</f>
        <v/>
      </c>
      <c r="AC252" s="22">
        <f t="shared" ca="1" si="4"/>
        <v>45156</v>
      </c>
      <c r="AD252" s="20"/>
    </row>
    <row r="253" spans="28:30">
      <c r="AB253" s="21" t="str">
        <f>IFERROR(DATE(PRESTAMO!O253,PRESTAMO!N253,PRESTAMO!M253),"")</f>
        <v/>
      </c>
      <c r="AC253" s="22">
        <f t="shared" ca="1" si="4"/>
        <v>45156</v>
      </c>
      <c r="AD253" s="20"/>
    </row>
    <row r="254" spans="28:30">
      <c r="AB254" s="21" t="str">
        <f>IFERROR(DATE(PRESTAMO!O254,PRESTAMO!N254,PRESTAMO!M254),"")</f>
        <v/>
      </c>
      <c r="AC254" s="22">
        <f t="shared" ca="1" si="4"/>
        <v>45156</v>
      </c>
      <c r="AD254" s="20"/>
    </row>
    <row r="255" spans="28:30">
      <c r="AB255" s="21" t="str">
        <f>IFERROR(DATE(PRESTAMO!O255,PRESTAMO!N255,PRESTAMO!M255),"")</f>
        <v/>
      </c>
      <c r="AC255" s="22">
        <f t="shared" ca="1" si="4"/>
        <v>45156</v>
      </c>
      <c r="AD255" s="20"/>
    </row>
    <row r="256" spans="28:30">
      <c r="AB256" s="21" t="str">
        <f>IFERROR(DATE(PRESTAMO!O256,PRESTAMO!N256,PRESTAMO!M256),"")</f>
        <v/>
      </c>
      <c r="AC256" s="22">
        <f t="shared" ca="1" si="4"/>
        <v>45156</v>
      </c>
      <c r="AD256" s="20"/>
    </row>
    <row r="257" spans="28:30">
      <c r="AB257" s="21" t="str">
        <f>IFERROR(DATE(PRESTAMO!O257,PRESTAMO!N257,PRESTAMO!M257),"")</f>
        <v/>
      </c>
      <c r="AC257" s="22">
        <f t="shared" ca="1" si="4"/>
        <v>45156</v>
      </c>
      <c r="AD257" s="20"/>
    </row>
    <row r="258" spans="28:30">
      <c r="AB258" s="21" t="str">
        <f>IFERROR(DATE(PRESTAMO!O258,PRESTAMO!N258,PRESTAMO!M258),"")</f>
        <v/>
      </c>
      <c r="AC258" s="22">
        <f t="shared" ca="1" si="4"/>
        <v>45156</v>
      </c>
      <c r="AD258" s="20"/>
    </row>
    <row r="259" spans="28:30">
      <c r="AB259" s="21" t="str">
        <f>IFERROR(DATE(PRESTAMO!O259,PRESTAMO!N259,PRESTAMO!M259),"")</f>
        <v/>
      </c>
      <c r="AC259" s="22">
        <f t="shared" ref="AC259:AC322" ca="1" si="5">TODAY()</f>
        <v>45156</v>
      </c>
      <c r="AD259" s="20"/>
    </row>
    <row r="260" spans="28:30">
      <c r="AB260" s="21" t="str">
        <f>IFERROR(DATE(PRESTAMO!O260,PRESTAMO!N260,PRESTAMO!M260),"")</f>
        <v/>
      </c>
      <c r="AC260" s="22">
        <f t="shared" ca="1" si="5"/>
        <v>45156</v>
      </c>
      <c r="AD260" s="20"/>
    </row>
    <row r="261" spans="28:30">
      <c r="AB261" s="21" t="str">
        <f>IFERROR(DATE(PRESTAMO!O261,PRESTAMO!N261,PRESTAMO!M261),"")</f>
        <v/>
      </c>
      <c r="AC261" s="22">
        <f t="shared" ca="1" si="5"/>
        <v>45156</v>
      </c>
      <c r="AD261" s="20"/>
    </row>
    <row r="262" spans="28:30">
      <c r="AB262" s="21" t="str">
        <f>IFERROR(DATE(PRESTAMO!O262,PRESTAMO!N262,PRESTAMO!M262),"")</f>
        <v/>
      </c>
      <c r="AC262" s="22">
        <f t="shared" ca="1" si="5"/>
        <v>45156</v>
      </c>
      <c r="AD262" s="20"/>
    </row>
    <row r="263" spans="28:30">
      <c r="AB263" s="21" t="str">
        <f>IFERROR(DATE(PRESTAMO!O263,PRESTAMO!N263,PRESTAMO!M263),"")</f>
        <v/>
      </c>
      <c r="AC263" s="22">
        <f t="shared" ca="1" si="5"/>
        <v>45156</v>
      </c>
      <c r="AD263" s="20"/>
    </row>
    <row r="264" spans="28:30">
      <c r="AB264" s="21" t="str">
        <f>IFERROR(DATE(PRESTAMO!O264,PRESTAMO!N264,PRESTAMO!M264),"")</f>
        <v/>
      </c>
      <c r="AC264" s="22">
        <f t="shared" ca="1" si="5"/>
        <v>45156</v>
      </c>
      <c r="AD264" s="20"/>
    </row>
    <row r="265" spans="28:30">
      <c r="AB265" s="21" t="str">
        <f>IFERROR(DATE(PRESTAMO!O265,PRESTAMO!N265,PRESTAMO!M265),"")</f>
        <v/>
      </c>
      <c r="AC265" s="22">
        <f t="shared" ca="1" si="5"/>
        <v>45156</v>
      </c>
      <c r="AD265" s="20"/>
    </row>
    <row r="266" spans="28:30">
      <c r="AB266" s="21" t="str">
        <f>IFERROR(DATE(PRESTAMO!O266,PRESTAMO!N266,PRESTAMO!M266),"")</f>
        <v/>
      </c>
      <c r="AC266" s="22">
        <f t="shared" ca="1" si="5"/>
        <v>45156</v>
      </c>
      <c r="AD266" s="20"/>
    </row>
    <row r="267" spans="28:30">
      <c r="AB267" s="21" t="str">
        <f>IFERROR(DATE(PRESTAMO!O267,PRESTAMO!N267,PRESTAMO!M267),"")</f>
        <v/>
      </c>
      <c r="AC267" s="22">
        <f t="shared" ca="1" si="5"/>
        <v>45156</v>
      </c>
      <c r="AD267" s="20"/>
    </row>
    <row r="268" spans="28:30">
      <c r="AB268" s="21" t="str">
        <f>IFERROR(DATE(PRESTAMO!O268,PRESTAMO!N268,PRESTAMO!M268),"")</f>
        <v/>
      </c>
      <c r="AC268" s="22">
        <f t="shared" ca="1" si="5"/>
        <v>45156</v>
      </c>
      <c r="AD268" s="20"/>
    </row>
    <row r="269" spans="28:30">
      <c r="AB269" s="21" t="str">
        <f>IFERROR(DATE(PRESTAMO!O269,PRESTAMO!N269,PRESTAMO!M269),"")</f>
        <v/>
      </c>
      <c r="AC269" s="22">
        <f t="shared" ca="1" si="5"/>
        <v>45156</v>
      </c>
      <c r="AD269" s="20"/>
    </row>
    <row r="270" spans="28:30">
      <c r="AB270" s="21" t="str">
        <f>IFERROR(DATE(PRESTAMO!O270,PRESTAMO!N270,PRESTAMO!M270),"")</f>
        <v/>
      </c>
      <c r="AC270" s="22">
        <f t="shared" ca="1" si="5"/>
        <v>45156</v>
      </c>
      <c r="AD270" s="20"/>
    </row>
    <row r="271" spans="28:30">
      <c r="AB271" s="21" t="str">
        <f>IFERROR(DATE(PRESTAMO!O271,PRESTAMO!N271,PRESTAMO!M271),"")</f>
        <v/>
      </c>
      <c r="AC271" s="22">
        <f t="shared" ca="1" si="5"/>
        <v>45156</v>
      </c>
      <c r="AD271" s="20"/>
    </row>
    <row r="272" spans="28:30">
      <c r="AB272" s="21" t="str">
        <f>IFERROR(DATE(PRESTAMO!O272,PRESTAMO!N272,PRESTAMO!M272),"")</f>
        <v/>
      </c>
      <c r="AC272" s="22">
        <f t="shared" ca="1" si="5"/>
        <v>45156</v>
      </c>
      <c r="AD272" s="20"/>
    </row>
    <row r="273" spans="28:30">
      <c r="AB273" s="21" t="str">
        <f>IFERROR(DATE(PRESTAMO!O273,PRESTAMO!N273,PRESTAMO!M273),"")</f>
        <v/>
      </c>
      <c r="AC273" s="22">
        <f t="shared" ca="1" si="5"/>
        <v>45156</v>
      </c>
      <c r="AD273" s="20"/>
    </row>
    <row r="274" spans="28:30">
      <c r="AB274" s="21" t="str">
        <f>IFERROR(DATE(PRESTAMO!O274,PRESTAMO!N274,PRESTAMO!M274),"")</f>
        <v/>
      </c>
      <c r="AC274" s="22">
        <f t="shared" ca="1" si="5"/>
        <v>45156</v>
      </c>
      <c r="AD274" s="20"/>
    </row>
    <row r="275" spans="28:30">
      <c r="AB275" s="21" t="str">
        <f>IFERROR(DATE(PRESTAMO!O275,PRESTAMO!N275,PRESTAMO!M275),"")</f>
        <v/>
      </c>
      <c r="AC275" s="22">
        <f t="shared" ca="1" si="5"/>
        <v>45156</v>
      </c>
      <c r="AD275" s="20"/>
    </row>
    <row r="276" spans="28:30">
      <c r="AB276" s="21" t="str">
        <f>IFERROR(DATE(PRESTAMO!O276,PRESTAMO!N276,PRESTAMO!M276),"")</f>
        <v/>
      </c>
      <c r="AC276" s="22">
        <f t="shared" ca="1" si="5"/>
        <v>45156</v>
      </c>
      <c r="AD276" s="20"/>
    </row>
    <row r="277" spans="28:30">
      <c r="AB277" s="21" t="str">
        <f>IFERROR(DATE(PRESTAMO!O277,PRESTAMO!N277,PRESTAMO!M277),"")</f>
        <v/>
      </c>
      <c r="AC277" s="22">
        <f t="shared" ca="1" si="5"/>
        <v>45156</v>
      </c>
      <c r="AD277" s="20"/>
    </row>
    <row r="278" spans="28:30">
      <c r="AB278" s="21" t="str">
        <f>IFERROR(DATE(PRESTAMO!O278,PRESTAMO!N278,PRESTAMO!M278),"")</f>
        <v/>
      </c>
      <c r="AC278" s="22">
        <f t="shared" ca="1" si="5"/>
        <v>45156</v>
      </c>
      <c r="AD278" s="20"/>
    </row>
    <row r="279" spans="28:30">
      <c r="AB279" s="21" t="str">
        <f>IFERROR(DATE(PRESTAMO!O279,PRESTAMO!N279,PRESTAMO!M279),"")</f>
        <v/>
      </c>
      <c r="AC279" s="22">
        <f t="shared" ca="1" si="5"/>
        <v>45156</v>
      </c>
      <c r="AD279" s="20"/>
    </row>
    <row r="280" spans="28:30">
      <c r="AB280" s="21" t="str">
        <f>IFERROR(DATE(PRESTAMO!O280,PRESTAMO!N280,PRESTAMO!M280),"")</f>
        <v/>
      </c>
      <c r="AC280" s="22">
        <f t="shared" ca="1" si="5"/>
        <v>45156</v>
      </c>
      <c r="AD280" s="20"/>
    </row>
    <row r="281" spans="28:30">
      <c r="AB281" s="21" t="str">
        <f>IFERROR(DATE(PRESTAMO!O281,PRESTAMO!N281,PRESTAMO!M281),"")</f>
        <v/>
      </c>
      <c r="AC281" s="22">
        <f t="shared" ca="1" si="5"/>
        <v>45156</v>
      </c>
      <c r="AD281" s="20"/>
    </row>
    <row r="282" spans="28:30">
      <c r="AB282" s="21" t="str">
        <f>IFERROR(DATE(PRESTAMO!O282,PRESTAMO!N282,PRESTAMO!M282),"")</f>
        <v/>
      </c>
      <c r="AC282" s="22">
        <f t="shared" ca="1" si="5"/>
        <v>45156</v>
      </c>
      <c r="AD282" s="20"/>
    </row>
    <row r="283" spans="28:30">
      <c r="AB283" s="21" t="str">
        <f>IFERROR(DATE(PRESTAMO!O283,PRESTAMO!N283,PRESTAMO!M283),"")</f>
        <v/>
      </c>
      <c r="AC283" s="22">
        <f t="shared" ca="1" si="5"/>
        <v>45156</v>
      </c>
      <c r="AD283" s="20"/>
    </row>
    <row r="284" spans="28:30">
      <c r="AB284" s="21" t="str">
        <f>IFERROR(DATE(PRESTAMO!O284,PRESTAMO!N284,PRESTAMO!M284),"")</f>
        <v/>
      </c>
      <c r="AC284" s="22">
        <f t="shared" ca="1" si="5"/>
        <v>45156</v>
      </c>
      <c r="AD284" s="20"/>
    </row>
    <row r="285" spans="28:30">
      <c r="AB285" s="21" t="str">
        <f>IFERROR(DATE(PRESTAMO!O285,PRESTAMO!N285,PRESTAMO!M285),"")</f>
        <v/>
      </c>
      <c r="AC285" s="22">
        <f t="shared" ca="1" si="5"/>
        <v>45156</v>
      </c>
      <c r="AD285" s="20"/>
    </row>
    <row r="286" spans="28:30">
      <c r="AB286" s="21" t="str">
        <f>IFERROR(DATE(PRESTAMO!O286,PRESTAMO!N286,PRESTAMO!M286),"")</f>
        <v/>
      </c>
      <c r="AC286" s="22">
        <f t="shared" ca="1" si="5"/>
        <v>45156</v>
      </c>
      <c r="AD286" s="20"/>
    </row>
    <row r="287" spans="28:30">
      <c r="AB287" s="21" t="str">
        <f>IFERROR(DATE(PRESTAMO!O287,PRESTAMO!N287,PRESTAMO!M287),"")</f>
        <v/>
      </c>
      <c r="AC287" s="22">
        <f t="shared" ca="1" si="5"/>
        <v>45156</v>
      </c>
      <c r="AD287" s="20"/>
    </row>
    <row r="288" spans="28:30">
      <c r="AB288" s="21" t="str">
        <f>IFERROR(DATE(PRESTAMO!O288,PRESTAMO!N288,PRESTAMO!M288),"")</f>
        <v/>
      </c>
      <c r="AC288" s="22">
        <f t="shared" ca="1" si="5"/>
        <v>45156</v>
      </c>
      <c r="AD288" s="20"/>
    </row>
    <row r="289" spans="28:30">
      <c r="AB289" s="21" t="str">
        <f>IFERROR(DATE(PRESTAMO!O289,PRESTAMO!N289,PRESTAMO!M289),"")</f>
        <v/>
      </c>
      <c r="AC289" s="22">
        <f t="shared" ca="1" si="5"/>
        <v>45156</v>
      </c>
      <c r="AD289" s="20"/>
    </row>
    <row r="290" spans="28:30">
      <c r="AB290" s="21" t="str">
        <f>IFERROR(DATE(PRESTAMO!O290,PRESTAMO!N290,PRESTAMO!M290),"")</f>
        <v/>
      </c>
      <c r="AC290" s="22">
        <f t="shared" ca="1" si="5"/>
        <v>45156</v>
      </c>
      <c r="AD290" s="20"/>
    </row>
    <row r="291" spans="28:30">
      <c r="AB291" s="21" t="str">
        <f>IFERROR(DATE(PRESTAMO!O291,PRESTAMO!N291,PRESTAMO!M291),"")</f>
        <v/>
      </c>
      <c r="AC291" s="22">
        <f t="shared" ca="1" si="5"/>
        <v>45156</v>
      </c>
      <c r="AD291" s="20"/>
    </row>
    <row r="292" spans="28:30">
      <c r="AB292" s="21" t="str">
        <f>IFERROR(DATE(PRESTAMO!O292,PRESTAMO!N292,PRESTAMO!M292),"")</f>
        <v/>
      </c>
      <c r="AC292" s="22">
        <f t="shared" ca="1" si="5"/>
        <v>45156</v>
      </c>
      <c r="AD292" s="20"/>
    </row>
    <row r="293" spans="28:30">
      <c r="AB293" s="21" t="str">
        <f>IFERROR(DATE(PRESTAMO!O293,PRESTAMO!N293,PRESTAMO!M293),"")</f>
        <v/>
      </c>
      <c r="AC293" s="22">
        <f t="shared" ca="1" si="5"/>
        <v>45156</v>
      </c>
      <c r="AD293" s="20"/>
    </row>
    <row r="294" spans="28:30">
      <c r="AB294" s="21" t="str">
        <f>IFERROR(DATE(PRESTAMO!O294,PRESTAMO!N294,PRESTAMO!M294),"")</f>
        <v/>
      </c>
      <c r="AC294" s="22">
        <f t="shared" ca="1" si="5"/>
        <v>45156</v>
      </c>
      <c r="AD294" s="20"/>
    </row>
    <row r="295" spans="28:30">
      <c r="AB295" s="21" t="str">
        <f>IFERROR(DATE(PRESTAMO!O295,PRESTAMO!N295,PRESTAMO!M295),"")</f>
        <v/>
      </c>
      <c r="AC295" s="22">
        <f t="shared" ca="1" si="5"/>
        <v>45156</v>
      </c>
      <c r="AD295" s="20"/>
    </row>
    <row r="296" spans="28:30">
      <c r="AB296" s="21" t="str">
        <f>IFERROR(DATE(PRESTAMO!O296,PRESTAMO!N296,PRESTAMO!M296),"")</f>
        <v/>
      </c>
      <c r="AC296" s="22">
        <f t="shared" ca="1" si="5"/>
        <v>45156</v>
      </c>
      <c r="AD296" s="20"/>
    </row>
    <row r="297" spans="28:30">
      <c r="AB297" s="21" t="str">
        <f>IFERROR(DATE(PRESTAMO!O297,PRESTAMO!N297,PRESTAMO!M297),"")</f>
        <v/>
      </c>
      <c r="AC297" s="22">
        <f t="shared" ca="1" si="5"/>
        <v>45156</v>
      </c>
      <c r="AD297" s="20"/>
    </row>
    <row r="298" spans="28:30">
      <c r="AB298" s="21" t="str">
        <f>IFERROR(DATE(PRESTAMO!O298,PRESTAMO!N298,PRESTAMO!M298),"")</f>
        <v/>
      </c>
      <c r="AC298" s="22">
        <f t="shared" ca="1" si="5"/>
        <v>45156</v>
      </c>
      <c r="AD298" s="20"/>
    </row>
    <row r="299" spans="28:30">
      <c r="AB299" s="21" t="str">
        <f>IFERROR(DATE(PRESTAMO!O299,PRESTAMO!N299,PRESTAMO!M299),"")</f>
        <v/>
      </c>
      <c r="AC299" s="22">
        <f t="shared" ca="1" si="5"/>
        <v>45156</v>
      </c>
      <c r="AD299" s="20"/>
    </row>
    <row r="300" spans="28:30">
      <c r="AB300" s="21" t="str">
        <f>IFERROR(DATE(PRESTAMO!O300,PRESTAMO!N300,PRESTAMO!M300),"")</f>
        <v/>
      </c>
      <c r="AC300" s="22">
        <f t="shared" ca="1" si="5"/>
        <v>45156</v>
      </c>
      <c r="AD300" s="20"/>
    </row>
    <row r="301" spans="28:30">
      <c r="AB301" s="21" t="str">
        <f>IFERROR(DATE(PRESTAMO!O301,PRESTAMO!N301,PRESTAMO!M301),"")</f>
        <v/>
      </c>
      <c r="AC301" s="22">
        <f t="shared" ca="1" si="5"/>
        <v>45156</v>
      </c>
      <c r="AD301" s="20"/>
    </row>
    <row r="302" spans="28:30">
      <c r="AB302" s="21" t="str">
        <f>IFERROR(DATE(PRESTAMO!O302,PRESTAMO!N302,PRESTAMO!M302),"")</f>
        <v/>
      </c>
      <c r="AC302" s="22">
        <f t="shared" ca="1" si="5"/>
        <v>45156</v>
      </c>
      <c r="AD302" s="20"/>
    </row>
    <row r="303" spans="28:30">
      <c r="AB303" s="21" t="str">
        <f>IFERROR(DATE(PRESTAMO!O303,PRESTAMO!N303,PRESTAMO!M303),"")</f>
        <v/>
      </c>
      <c r="AC303" s="22">
        <f t="shared" ca="1" si="5"/>
        <v>45156</v>
      </c>
      <c r="AD303" s="20"/>
    </row>
    <row r="304" spans="28:30">
      <c r="AB304" s="21" t="str">
        <f>IFERROR(DATE(PRESTAMO!O304,PRESTAMO!N304,PRESTAMO!M304),"")</f>
        <v/>
      </c>
      <c r="AC304" s="22">
        <f t="shared" ca="1" si="5"/>
        <v>45156</v>
      </c>
      <c r="AD304" s="20"/>
    </row>
    <row r="305" spans="28:30">
      <c r="AB305" s="21" t="str">
        <f>IFERROR(DATE(PRESTAMO!O305,PRESTAMO!N305,PRESTAMO!M305),"")</f>
        <v/>
      </c>
      <c r="AC305" s="22">
        <f t="shared" ca="1" si="5"/>
        <v>45156</v>
      </c>
      <c r="AD305" s="20"/>
    </row>
    <row r="306" spans="28:30">
      <c r="AB306" s="21" t="str">
        <f>IFERROR(DATE(PRESTAMO!O306,PRESTAMO!N306,PRESTAMO!M306),"")</f>
        <v/>
      </c>
      <c r="AC306" s="22">
        <f t="shared" ca="1" si="5"/>
        <v>45156</v>
      </c>
      <c r="AD306" s="20"/>
    </row>
    <row r="307" spans="28:30">
      <c r="AB307" s="21" t="str">
        <f>IFERROR(DATE(PRESTAMO!O307,PRESTAMO!N307,PRESTAMO!M307),"")</f>
        <v/>
      </c>
      <c r="AC307" s="22">
        <f t="shared" ca="1" si="5"/>
        <v>45156</v>
      </c>
      <c r="AD307" s="20"/>
    </row>
    <row r="308" spans="28:30">
      <c r="AB308" s="21" t="str">
        <f>IFERROR(DATE(PRESTAMO!O308,PRESTAMO!N308,PRESTAMO!M308),"")</f>
        <v/>
      </c>
      <c r="AC308" s="22">
        <f t="shared" ca="1" si="5"/>
        <v>45156</v>
      </c>
      <c r="AD308" s="20"/>
    </row>
    <row r="309" spans="28:30">
      <c r="AB309" s="21" t="str">
        <f>IFERROR(DATE(PRESTAMO!O309,PRESTAMO!N309,PRESTAMO!M309),"")</f>
        <v/>
      </c>
      <c r="AC309" s="22">
        <f t="shared" ca="1" si="5"/>
        <v>45156</v>
      </c>
      <c r="AD309" s="20"/>
    </row>
    <row r="310" spans="28:30">
      <c r="AB310" s="21" t="str">
        <f>IFERROR(DATE(PRESTAMO!O310,PRESTAMO!N310,PRESTAMO!M310),"")</f>
        <v/>
      </c>
      <c r="AC310" s="22">
        <f t="shared" ca="1" si="5"/>
        <v>45156</v>
      </c>
      <c r="AD310" s="20"/>
    </row>
    <row r="311" spans="28:30">
      <c r="AB311" s="21" t="str">
        <f>IFERROR(DATE(PRESTAMO!O311,PRESTAMO!N311,PRESTAMO!M311),"")</f>
        <v/>
      </c>
      <c r="AC311" s="22">
        <f t="shared" ca="1" si="5"/>
        <v>45156</v>
      </c>
      <c r="AD311" s="20"/>
    </row>
    <row r="312" spans="28:30">
      <c r="AB312" s="21" t="str">
        <f>IFERROR(DATE(PRESTAMO!O312,PRESTAMO!N312,PRESTAMO!M312),"")</f>
        <v/>
      </c>
      <c r="AC312" s="22">
        <f t="shared" ca="1" si="5"/>
        <v>45156</v>
      </c>
      <c r="AD312" s="20"/>
    </row>
    <row r="313" spans="28:30">
      <c r="AB313" s="21" t="str">
        <f>IFERROR(DATE(PRESTAMO!O313,PRESTAMO!N313,PRESTAMO!M313),"")</f>
        <v/>
      </c>
      <c r="AC313" s="22">
        <f t="shared" ca="1" si="5"/>
        <v>45156</v>
      </c>
      <c r="AD313" s="20"/>
    </row>
    <row r="314" spans="28:30">
      <c r="AB314" s="21" t="str">
        <f>IFERROR(DATE(PRESTAMO!O314,PRESTAMO!N314,PRESTAMO!M314),"")</f>
        <v/>
      </c>
      <c r="AC314" s="22">
        <f t="shared" ca="1" si="5"/>
        <v>45156</v>
      </c>
      <c r="AD314" s="20"/>
    </row>
    <row r="315" spans="28:30">
      <c r="AB315" s="21" t="str">
        <f>IFERROR(DATE(PRESTAMO!O315,PRESTAMO!N315,PRESTAMO!M315),"")</f>
        <v/>
      </c>
      <c r="AC315" s="22">
        <f t="shared" ca="1" si="5"/>
        <v>45156</v>
      </c>
      <c r="AD315" s="20"/>
    </row>
    <row r="316" spans="28:30">
      <c r="AB316" s="21" t="str">
        <f>IFERROR(DATE(PRESTAMO!O316,PRESTAMO!N316,PRESTAMO!M316),"")</f>
        <v/>
      </c>
      <c r="AC316" s="22">
        <f t="shared" ca="1" si="5"/>
        <v>45156</v>
      </c>
      <c r="AD316" s="20"/>
    </row>
    <row r="317" spans="28:30">
      <c r="AB317" s="21" t="str">
        <f>IFERROR(DATE(PRESTAMO!O317,PRESTAMO!N317,PRESTAMO!M317),"")</f>
        <v/>
      </c>
      <c r="AC317" s="22">
        <f t="shared" ca="1" si="5"/>
        <v>45156</v>
      </c>
      <c r="AD317" s="20"/>
    </row>
    <row r="318" spans="28:30">
      <c r="AB318" s="21" t="str">
        <f>IFERROR(DATE(PRESTAMO!O318,PRESTAMO!N318,PRESTAMO!M318),"")</f>
        <v/>
      </c>
      <c r="AC318" s="22">
        <f t="shared" ca="1" si="5"/>
        <v>45156</v>
      </c>
      <c r="AD318" s="20"/>
    </row>
    <row r="319" spans="28:30">
      <c r="AB319" s="21" t="str">
        <f>IFERROR(DATE(PRESTAMO!O319,PRESTAMO!N319,PRESTAMO!M319),"")</f>
        <v/>
      </c>
      <c r="AC319" s="22">
        <f t="shared" ca="1" si="5"/>
        <v>45156</v>
      </c>
      <c r="AD319" s="20"/>
    </row>
    <row r="320" spans="28:30">
      <c r="AB320" s="21" t="str">
        <f>IFERROR(DATE(PRESTAMO!O320,PRESTAMO!N320,PRESTAMO!M320),"")</f>
        <v/>
      </c>
      <c r="AC320" s="22">
        <f t="shared" ca="1" si="5"/>
        <v>45156</v>
      </c>
      <c r="AD320" s="20"/>
    </row>
    <row r="321" spans="28:30">
      <c r="AB321" s="21" t="str">
        <f>IFERROR(DATE(PRESTAMO!O321,PRESTAMO!N321,PRESTAMO!M321),"")</f>
        <v/>
      </c>
      <c r="AC321" s="22">
        <f t="shared" ca="1" si="5"/>
        <v>45156</v>
      </c>
      <c r="AD321" s="20"/>
    </row>
    <row r="322" spans="28:30">
      <c r="AB322" s="21" t="str">
        <f>IFERROR(DATE(PRESTAMO!O322,PRESTAMO!N322,PRESTAMO!M322),"")</f>
        <v/>
      </c>
      <c r="AC322" s="22">
        <f t="shared" ca="1" si="5"/>
        <v>45156</v>
      </c>
      <c r="AD322" s="20"/>
    </row>
    <row r="323" spans="28:30">
      <c r="AB323" s="21" t="str">
        <f>IFERROR(DATE(PRESTAMO!O323,PRESTAMO!N323,PRESTAMO!M323),"")</f>
        <v/>
      </c>
      <c r="AC323" s="22">
        <f t="shared" ref="AC323:AC386" ca="1" si="6">TODAY()</f>
        <v>45156</v>
      </c>
      <c r="AD323" s="20"/>
    </row>
    <row r="324" spans="28:30">
      <c r="AB324" s="21" t="str">
        <f>IFERROR(DATE(PRESTAMO!O324,PRESTAMO!N324,PRESTAMO!M324),"")</f>
        <v/>
      </c>
      <c r="AC324" s="22">
        <f t="shared" ca="1" si="6"/>
        <v>45156</v>
      </c>
      <c r="AD324" s="20"/>
    </row>
    <row r="325" spans="28:30">
      <c r="AB325" s="21" t="str">
        <f>IFERROR(DATE(PRESTAMO!O325,PRESTAMO!N325,PRESTAMO!M325),"")</f>
        <v/>
      </c>
      <c r="AC325" s="22">
        <f t="shared" ca="1" si="6"/>
        <v>45156</v>
      </c>
      <c r="AD325" s="20"/>
    </row>
    <row r="326" spans="28:30">
      <c r="AB326" s="21" t="str">
        <f>IFERROR(DATE(PRESTAMO!O326,PRESTAMO!N326,PRESTAMO!M326),"")</f>
        <v/>
      </c>
      <c r="AC326" s="22">
        <f t="shared" ca="1" si="6"/>
        <v>45156</v>
      </c>
      <c r="AD326" s="20"/>
    </row>
    <row r="327" spans="28:30">
      <c r="AB327" s="21" t="str">
        <f>IFERROR(DATE(PRESTAMO!O327,PRESTAMO!N327,PRESTAMO!M327),"")</f>
        <v/>
      </c>
      <c r="AC327" s="22">
        <f t="shared" ca="1" si="6"/>
        <v>45156</v>
      </c>
      <c r="AD327" s="20"/>
    </row>
    <row r="328" spans="28:30">
      <c r="AB328" s="21" t="str">
        <f>IFERROR(DATE(PRESTAMO!O328,PRESTAMO!N328,PRESTAMO!M328),"")</f>
        <v/>
      </c>
      <c r="AC328" s="22">
        <f t="shared" ca="1" si="6"/>
        <v>45156</v>
      </c>
      <c r="AD328" s="20"/>
    </row>
    <row r="329" spans="28:30">
      <c r="AB329" s="21" t="str">
        <f>IFERROR(DATE(PRESTAMO!O329,PRESTAMO!N329,PRESTAMO!M329),"")</f>
        <v/>
      </c>
      <c r="AC329" s="22">
        <f t="shared" ca="1" si="6"/>
        <v>45156</v>
      </c>
      <c r="AD329" s="20"/>
    </row>
    <row r="330" spans="28:30">
      <c r="AB330" s="21" t="str">
        <f>IFERROR(DATE(PRESTAMO!O330,PRESTAMO!N330,PRESTAMO!M330),"")</f>
        <v/>
      </c>
      <c r="AC330" s="22">
        <f t="shared" ca="1" si="6"/>
        <v>45156</v>
      </c>
      <c r="AD330" s="20"/>
    </row>
    <row r="331" spans="28:30">
      <c r="AB331" s="21" t="str">
        <f>IFERROR(DATE(PRESTAMO!O331,PRESTAMO!N331,PRESTAMO!M331),"")</f>
        <v/>
      </c>
      <c r="AC331" s="22">
        <f t="shared" ca="1" si="6"/>
        <v>45156</v>
      </c>
      <c r="AD331" s="20"/>
    </row>
    <row r="332" spans="28:30">
      <c r="AB332" s="21" t="str">
        <f>IFERROR(DATE(PRESTAMO!O332,PRESTAMO!N332,PRESTAMO!M332),"")</f>
        <v/>
      </c>
      <c r="AC332" s="22">
        <f t="shared" ca="1" si="6"/>
        <v>45156</v>
      </c>
      <c r="AD332" s="20"/>
    </row>
    <row r="333" spans="28:30">
      <c r="AB333" s="21" t="str">
        <f>IFERROR(DATE(PRESTAMO!O333,PRESTAMO!N333,PRESTAMO!M333),"")</f>
        <v/>
      </c>
      <c r="AC333" s="22">
        <f t="shared" ca="1" si="6"/>
        <v>45156</v>
      </c>
      <c r="AD333" s="20"/>
    </row>
    <row r="334" spans="28:30">
      <c r="AB334" s="21" t="str">
        <f>IFERROR(DATE(PRESTAMO!O334,PRESTAMO!N334,PRESTAMO!M334),"")</f>
        <v/>
      </c>
      <c r="AC334" s="22">
        <f t="shared" ca="1" si="6"/>
        <v>45156</v>
      </c>
      <c r="AD334" s="20"/>
    </row>
    <row r="335" spans="28:30">
      <c r="AB335" s="21" t="str">
        <f>IFERROR(DATE(PRESTAMO!O335,PRESTAMO!N335,PRESTAMO!M335),"")</f>
        <v/>
      </c>
      <c r="AC335" s="22">
        <f t="shared" ca="1" si="6"/>
        <v>45156</v>
      </c>
      <c r="AD335" s="20"/>
    </row>
    <row r="336" spans="28:30">
      <c r="AB336" s="21" t="str">
        <f>IFERROR(DATE(PRESTAMO!O336,PRESTAMO!N336,PRESTAMO!M336),"")</f>
        <v/>
      </c>
      <c r="AC336" s="22">
        <f t="shared" ca="1" si="6"/>
        <v>45156</v>
      </c>
      <c r="AD336" s="20"/>
    </row>
    <row r="337" spans="28:30">
      <c r="AB337" s="21" t="str">
        <f>IFERROR(DATE(PRESTAMO!O337,PRESTAMO!N337,PRESTAMO!M337),"")</f>
        <v/>
      </c>
      <c r="AC337" s="22">
        <f t="shared" ca="1" si="6"/>
        <v>45156</v>
      </c>
      <c r="AD337" s="20"/>
    </row>
    <row r="338" spans="28:30">
      <c r="AB338" s="21" t="str">
        <f>IFERROR(DATE(PRESTAMO!O338,PRESTAMO!N338,PRESTAMO!M338),"")</f>
        <v/>
      </c>
      <c r="AC338" s="22">
        <f t="shared" ca="1" si="6"/>
        <v>45156</v>
      </c>
      <c r="AD338" s="20"/>
    </row>
    <row r="339" spans="28:30">
      <c r="AB339" s="21" t="str">
        <f>IFERROR(DATE(PRESTAMO!O339,PRESTAMO!N339,PRESTAMO!M339),"")</f>
        <v/>
      </c>
      <c r="AC339" s="22">
        <f t="shared" ca="1" si="6"/>
        <v>45156</v>
      </c>
      <c r="AD339" s="20"/>
    </row>
    <row r="340" spans="28:30">
      <c r="AB340" s="21" t="str">
        <f>IFERROR(DATE(PRESTAMO!O340,PRESTAMO!N340,PRESTAMO!M340),"")</f>
        <v/>
      </c>
      <c r="AC340" s="22">
        <f t="shared" ca="1" si="6"/>
        <v>45156</v>
      </c>
      <c r="AD340" s="20"/>
    </row>
    <row r="341" spans="28:30">
      <c r="AB341" s="21" t="str">
        <f>IFERROR(DATE(PRESTAMO!O341,PRESTAMO!N341,PRESTAMO!M341),"")</f>
        <v/>
      </c>
      <c r="AC341" s="22">
        <f t="shared" ca="1" si="6"/>
        <v>45156</v>
      </c>
      <c r="AD341" s="20"/>
    </row>
    <row r="342" spans="28:30">
      <c r="AB342" s="21" t="str">
        <f>IFERROR(DATE(PRESTAMO!O342,PRESTAMO!N342,PRESTAMO!M342),"")</f>
        <v/>
      </c>
      <c r="AC342" s="22">
        <f t="shared" ca="1" si="6"/>
        <v>45156</v>
      </c>
      <c r="AD342" s="20"/>
    </row>
    <row r="343" spans="28:30">
      <c r="AB343" s="21" t="str">
        <f>IFERROR(DATE(PRESTAMO!O343,PRESTAMO!N343,PRESTAMO!M343),"")</f>
        <v/>
      </c>
      <c r="AC343" s="22">
        <f t="shared" ca="1" si="6"/>
        <v>45156</v>
      </c>
      <c r="AD343" s="20"/>
    </row>
    <row r="344" spans="28:30">
      <c r="AB344" s="21" t="str">
        <f>IFERROR(DATE(PRESTAMO!O344,PRESTAMO!N344,PRESTAMO!M344),"")</f>
        <v/>
      </c>
      <c r="AC344" s="22">
        <f t="shared" ca="1" si="6"/>
        <v>45156</v>
      </c>
      <c r="AD344" s="20"/>
    </row>
    <row r="345" spans="28:30">
      <c r="AB345" s="21" t="str">
        <f>IFERROR(DATE(PRESTAMO!O345,PRESTAMO!N345,PRESTAMO!M345),"")</f>
        <v/>
      </c>
      <c r="AC345" s="22">
        <f t="shared" ca="1" si="6"/>
        <v>45156</v>
      </c>
      <c r="AD345" s="20"/>
    </row>
    <row r="346" spans="28:30">
      <c r="AB346" s="21" t="str">
        <f>IFERROR(DATE(PRESTAMO!O346,PRESTAMO!N346,PRESTAMO!M346),"")</f>
        <v/>
      </c>
      <c r="AC346" s="22">
        <f t="shared" ca="1" si="6"/>
        <v>45156</v>
      </c>
      <c r="AD346" s="20"/>
    </row>
    <row r="347" spans="28:30">
      <c r="AB347" s="21" t="str">
        <f>IFERROR(DATE(PRESTAMO!O347,PRESTAMO!N347,PRESTAMO!M347),"")</f>
        <v/>
      </c>
      <c r="AC347" s="22">
        <f t="shared" ca="1" si="6"/>
        <v>45156</v>
      </c>
      <c r="AD347" s="20"/>
    </row>
    <row r="348" spans="28:30">
      <c r="AB348" s="21" t="str">
        <f>IFERROR(DATE(PRESTAMO!O348,PRESTAMO!N348,PRESTAMO!M348),"")</f>
        <v/>
      </c>
      <c r="AC348" s="22">
        <f t="shared" ca="1" si="6"/>
        <v>45156</v>
      </c>
      <c r="AD348" s="20"/>
    </row>
    <row r="349" spans="28:30">
      <c r="AB349" s="21" t="str">
        <f>IFERROR(DATE(PRESTAMO!O349,PRESTAMO!N349,PRESTAMO!M349),"")</f>
        <v/>
      </c>
      <c r="AC349" s="22">
        <f t="shared" ca="1" si="6"/>
        <v>45156</v>
      </c>
      <c r="AD349" s="20"/>
    </row>
    <row r="350" spans="28:30">
      <c r="AB350" s="21" t="str">
        <f>IFERROR(DATE(PRESTAMO!O350,PRESTAMO!N350,PRESTAMO!M350),"")</f>
        <v/>
      </c>
      <c r="AC350" s="22">
        <f t="shared" ca="1" si="6"/>
        <v>45156</v>
      </c>
      <c r="AD350" s="20"/>
    </row>
    <row r="351" spans="28:30">
      <c r="AB351" s="21" t="str">
        <f>IFERROR(DATE(PRESTAMO!O351,PRESTAMO!N351,PRESTAMO!M351),"")</f>
        <v/>
      </c>
      <c r="AC351" s="22">
        <f t="shared" ca="1" si="6"/>
        <v>45156</v>
      </c>
      <c r="AD351" s="20"/>
    </row>
    <row r="352" spans="28:30">
      <c r="AB352" s="21" t="str">
        <f>IFERROR(DATE(PRESTAMO!O352,PRESTAMO!N352,PRESTAMO!M352),"")</f>
        <v/>
      </c>
      <c r="AC352" s="22">
        <f t="shared" ca="1" si="6"/>
        <v>45156</v>
      </c>
      <c r="AD352" s="20"/>
    </row>
    <row r="353" spans="28:30">
      <c r="AB353" s="21" t="str">
        <f>IFERROR(DATE(PRESTAMO!O353,PRESTAMO!N353,PRESTAMO!M353),"")</f>
        <v/>
      </c>
      <c r="AC353" s="22">
        <f t="shared" ca="1" si="6"/>
        <v>45156</v>
      </c>
      <c r="AD353" s="20"/>
    </row>
    <row r="354" spans="28:30">
      <c r="AB354" s="21" t="str">
        <f>IFERROR(DATE(PRESTAMO!O354,PRESTAMO!N354,PRESTAMO!M354),"")</f>
        <v/>
      </c>
      <c r="AC354" s="22">
        <f t="shared" ca="1" si="6"/>
        <v>45156</v>
      </c>
      <c r="AD354" s="20"/>
    </row>
    <row r="355" spans="28:30">
      <c r="AB355" s="21" t="str">
        <f>IFERROR(DATE(PRESTAMO!O355,PRESTAMO!N355,PRESTAMO!M355),"")</f>
        <v/>
      </c>
      <c r="AC355" s="22">
        <f t="shared" ca="1" si="6"/>
        <v>45156</v>
      </c>
      <c r="AD355" s="20"/>
    </row>
    <row r="356" spans="28:30">
      <c r="AB356" s="21" t="str">
        <f>IFERROR(DATE(PRESTAMO!O356,PRESTAMO!N356,PRESTAMO!M356),"")</f>
        <v/>
      </c>
      <c r="AC356" s="22">
        <f t="shared" ca="1" si="6"/>
        <v>45156</v>
      </c>
      <c r="AD356" s="20"/>
    </row>
    <row r="357" spans="28:30">
      <c r="AB357" s="21" t="str">
        <f>IFERROR(DATE(PRESTAMO!O357,PRESTAMO!N357,PRESTAMO!M357),"")</f>
        <v/>
      </c>
      <c r="AC357" s="22">
        <f t="shared" ca="1" si="6"/>
        <v>45156</v>
      </c>
      <c r="AD357" s="20"/>
    </row>
    <row r="358" spans="28:30">
      <c r="AB358" s="21" t="str">
        <f>IFERROR(DATE(PRESTAMO!O358,PRESTAMO!N358,PRESTAMO!M358),"")</f>
        <v/>
      </c>
      <c r="AC358" s="22">
        <f t="shared" ca="1" si="6"/>
        <v>45156</v>
      </c>
      <c r="AD358" s="20"/>
    </row>
    <row r="359" spans="28:30">
      <c r="AB359" s="21" t="str">
        <f>IFERROR(DATE(PRESTAMO!O359,PRESTAMO!N359,PRESTAMO!M359),"")</f>
        <v/>
      </c>
      <c r="AC359" s="22">
        <f t="shared" ca="1" si="6"/>
        <v>45156</v>
      </c>
      <c r="AD359" s="20"/>
    </row>
    <row r="360" spans="28:30">
      <c r="AB360" s="21" t="str">
        <f>IFERROR(DATE(PRESTAMO!O360,PRESTAMO!N360,PRESTAMO!M360),"")</f>
        <v/>
      </c>
      <c r="AC360" s="22">
        <f t="shared" ca="1" si="6"/>
        <v>45156</v>
      </c>
      <c r="AD360" s="20"/>
    </row>
    <row r="361" spans="28:30">
      <c r="AB361" s="21" t="str">
        <f>IFERROR(DATE(PRESTAMO!O361,PRESTAMO!N361,PRESTAMO!M361),"")</f>
        <v/>
      </c>
      <c r="AC361" s="22">
        <f t="shared" ca="1" si="6"/>
        <v>45156</v>
      </c>
      <c r="AD361" s="20"/>
    </row>
    <row r="362" spans="28:30">
      <c r="AB362" s="21" t="str">
        <f>IFERROR(DATE(PRESTAMO!O362,PRESTAMO!N362,PRESTAMO!M362),"")</f>
        <v/>
      </c>
      <c r="AC362" s="22">
        <f t="shared" ca="1" si="6"/>
        <v>45156</v>
      </c>
      <c r="AD362" s="20"/>
    </row>
    <row r="363" spans="28:30">
      <c r="AB363" s="21" t="str">
        <f>IFERROR(DATE(PRESTAMO!O363,PRESTAMO!N363,PRESTAMO!M363),"")</f>
        <v/>
      </c>
      <c r="AC363" s="22">
        <f t="shared" ca="1" si="6"/>
        <v>45156</v>
      </c>
      <c r="AD363" s="20"/>
    </row>
    <row r="364" spans="28:30">
      <c r="AB364" s="21" t="str">
        <f>IFERROR(DATE(PRESTAMO!O364,PRESTAMO!N364,PRESTAMO!M364),"")</f>
        <v/>
      </c>
      <c r="AC364" s="22">
        <f t="shared" ca="1" si="6"/>
        <v>45156</v>
      </c>
      <c r="AD364" s="20"/>
    </row>
    <row r="365" spans="28:30">
      <c r="AB365" s="21" t="str">
        <f>IFERROR(DATE(PRESTAMO!O365,PRESTAMO!N365,PRESTAMO!M365),"")</f>
        <v/>
      </c>
      <c r="AC365" s="22">
        <f t="shared" ca="1" si="6"/>
        <v>45156</v>
      </c>
      <c r="AD365" s="20"/>
    </row>
    <row r="366" spans="28:30">
      <c r="AB366" s="21" t="str">
        <f>IFERROR(DATE(PRESTAMO!O366,PRESTAMO!N366,PRESTAMO!M366),"")</f>
        <v/>
      </c>
      <c r="AC366" s="22">
        <f t="shared" ca="1" si="6"/>
        <v>45156</v>
      </c>
      <c r="AD366" s="20"/>
    </row>
    <row r="367" spans="28:30">
      <c r="AB367" s="21" t="str">
        <f>IFERROR(DATE(PRESTAMO!O367,PRESTAMO!N367,PRESTAMO!M367),"")</f>
        <v/>
      </c>
      <c r="AC367" s="22">
        <f t="shared" ca="1" si="6"/>
        <v>45156</v>
      </c>
      <c r="AD367" s="20"/>
    </row>
    <row r="368" spans="28:30">
      <c r="AB368" s="21" t="str">
        <f>IFERROR(DATE(PRESTAMO!O368,PRESTAMO!N368,PRESTAMO!M368),"")</f>
        <v/>
      </c>
      <c r="AC368" s="22">
        <f t="shared" ca="1" si="6"/>
        <v>45156</v>
      </c>
      <c r="AD368" s="20"/>
    </row>
    <row r="369" spans="28:30">
      <c r="AB369" s="21" t="str">
        <f>IFERROR(DATE(PRESTAMO!O369,PRESTAMO!N369,PRESTAMO!M369),"")</f>
        <v/>
      </c>
      <c r="AC369" s="22">
        <f t="shared" ca="1" si="6"/>
        <v>45156</v>
      </c>
      <c r="AD369" s="20"/>
    </row>
    <row r="370" spans="28:30">
      <c r="AB370" s="21" t="str">
        <f>IFERROR(DATE(PRESTAMO!O370,PRESTAMO!N370,PRESTAMO!M370),"")</f>
        <v/>
      </c>
      <c r="AC370" s="22">
        <f t="shared" ca="1" si="6"/>
        <v>45156</v>
      </c>
      <c r="AD370" s="20"/>
    </row>
    <row r="371" spans="28:30">
      <c r="AB371" s="21" t="str">
        <f>IFERROR(DATE(PRESTAMO!O371,PRESTAMO!N371,PRESTAMO!M371),"")</f>
        <v/>
      </c>
      <c r="AC371" s="22">
        <f t="shared" ca="1" si="6"/>
        <v>45156</v>
      </c>
      <c r="AD371" s="20"/>
    </row>
    <row r="372" spans="28:30">
      <c r="AB372" s="21" t="str">
        <f>IFERROR(DATE(PRESTAMO!O372,PRESTAMO!N372,PRESTAMO!M372),"")</f>
        <v/>
      </c>
      <c r="AC372" s="22">
        <f t="shared" ca="1" si="6"/>
        <v>45156</v>
      </c>
      <c r="AD372" s="20"/>
    </row>
    <row r="373" spans="28:30">
      <c r="AB373" s="21" t="str">
        <f>IFERROR(DATE(PRESTAMO!O373,PRESTAMO!N373,PRESTAMO!M373),"")</f>
        <v/>
      </c>
      <c r="AC373" s="22">
        <f t="shared" ca="1" si="6"/>
        <v>45156</v>
      </c>
      <c r="AD373" s="20"/>
    </row>
    <row r="374" spans="28:30">
      <c r="AB374" s="21" t="str">
        <f>IFERROR(DATE(PRESTAMO!O374,PRESTAMO!N374,PRESTAMO!M374),"")</f>
        <v/>
      </c>
      <c r="AC374" s="22">
        <f t="shared" ca="1" si="6"/>
        <v>45156</v>
      </c>
      <c r="AD374" s="20"/>
    </row>
    <row r="375" spans="28:30">
      <c r="AB375" s="21" t="str">
        <f>IFERROR(DATE(PRESTAMO!O375,PRESTAMO!N375,PRESTAMO!M375),"")</f>
        <v/>
      </c>
      <c r="AC375" s="22">
        <f t="shared" ca="1" si="6"/>
        <v>45156</v>
      </c>
      <c r="AD375" s="20"/>
    </row>
    <row r="376" spans="28:30">
      <c r="AB376" s="21" t="str">
        <f>IFERROR(DATE(PRESTAMO!O376,PRESTAMO!N376,PRESTAMO!M376),"")</f>
        <v/>
      </c>
      <c r="AC376" s="22">
        <f t="shared" ca="1" si="6"/>
        <v>45156</v>
      </c>
      <c r="AD376" s="20"/>
    </row>
    <row r="377" spans="28:30">
      <c r="AB377" s="21" t="str">
        <f>IFERROR(DATE(PRESTAMO!O377,PRESTAMO!N377,PRESTAMO!M377),"")</f>
        <v/>
      </c>
      <c r="AC377" s="22">
        <f t="shared" ca="1" si="6"/>
        <v>45156</v>
      </c>
      <c r="AD377" s="20"/>
    </row>
    <row r="378" spans="28:30">
      <c r="AB378" s="21" t="str">
        <f>IFERROR(DATE(PRESTAMO!O378,PRESTAMO!N378,PRESTAMO!M378),"")</f>
        <v/>
      </c>
      <c r="AC378" s="22">
        <f t="shared" ca="1" si="6"/>
        <v>45156</v>
      </c>
      <c r="AD378" s="20"/>
    </row>
    <row r="379" spans="28:30">
      <c r="AB379" s="21" t="str">
        <f>IFERROR(DATE(PRESTAMO!O379,PRESTAMO!N379,PRESTAMO!M379),"")</f>
        <v/>
      </c>
      <c r="AC379" s="22">
        <f t="shared" ca="1" si="6"/>
        <v>45156</v>
      </c>
      <c r="AD379" s="20"/>
    </row>
    <row r="380" spans="28:30">
      <c r="AB380" s="21" t="str">
        <f>IFERROR(DATE(PRESTAMO!O380,PRESTAMO!N380,PRESTAMO!M380),"")</f>
        <v/>
      </c>
      <c r="AC380" s="22">
        <f t="shared" ca="1" si="6"/>
        <v>45156</v>
      </c>
      <c r="AD380" s="20"/>
    </row>
    <row r="381" spans="28:30">
      <c r="AB381" s="21" t="str">
        <f>IFERROR(DATE(PRESTAMO!O381,PRESTAMO!N381,PRESTAMO!M381),"")</f>
        <v/>
      </c>
      <c r="AC381" s="22">
        <f t="shared" ca="1" si="6"/>
        <v>45156</v>
      </c>
      <c r="AD381" s="20"/>
    </row>
    <row r="382" spans="28:30">
      <c r="AB382" s="21" t="str">
        <f>IFERROR(DATE(PRESTAMO!O382,PRESTAMO!N382,PRESTAMO!M382),"")</f>
        <v/>
      </c>
      <c r="AC382" s="22">
        <f t="shared" ca="1" si="6"/>
        <v>45156</v>
      </c>
      <c r="AD382" s="20"/>
    </row>
    <row r="383" spans="28:30">
      <c r="AB383" s="21" t="str">
        <f>IFERROR(DATE(PRESTAMO!O383,PRESTAMO!N383,PRESTAMO!M383),"")</f>
        <v/>
      </c>
      <c r="AC383" s="22">
        <f t="shared" ca="1" si="6"/>
        <v>45156</v>
      </c>
      <c r="AD383" s="20"/>
    </row>
    <row r="384" spans="28:30">
      <c r="AB384" s="21" t="str">
        <f>IFERROR(DATE(PRESTAMO!O384,PRESTAMO!N384,PRESTAMO!M384),"")</f>
        <v/>
      </c>
      <c r="AC384" s="22">
        <f t="shared" ca="1" si="6"/>
        <v>45156</v>
      </c>
      <c r="AD384" s="20"/>
    </row>
    <row r="385" spans="28:30">
      <c r="AB385" s="21" t="str">
        <f>IFERROR(DATE(PRESTAMO!O385,PRESTAMO!N385,PRESTAMO!M385),"")</f>
        <v/>
      </c>
      <c r="AC385" s="22">
        <f t="shared" ca="1" si="6"/>
        <v>45156</v>
      </c>
      <c r="AD385" s="20"/>
    </row>
    <row r="386" spans="28:30">
      <c r="AB386" s="21" t="str">
        <f>IFERROR(DATE(PRESTAMO!O386,PRESTAMO!N386,PRESTAMO!M386),"")</f>
        <v/>
      </c>
      <c r="AC386" s="22">
        <f t="shared" ca="1" si="6"/>
        <v>45156</v>
      </c>
      <c r="AD386" s="20"/>
    </row>
    <row r="387" spans="28:30">
      <c r="AB387" s="21" t="str">
        <f>IFERROR(DATE(PRESTAMO!O387,PRESTAMO!N387,PRESTAMO!M387),"")</f>
        <v/>
      </c>
      <c r="AC387" s="22">
        <f t="shared" ref="AC387:AC450" ca="1" si="7">TODAY()</f>
        <v>45156</v>
      </c>
      <c r="AD387" s="20"/>
    </row>
    <row r="388" spans="28:30">
      <c r="AB388" s="21" t="str">
        <f>IFERROR(DATE(PRESTAMO!O388,PRESTAMO!N388,PRESTAMO!M388),"")</f>
        <v/>
      </c>
      <c r="AC388" s="22">
        <f t="shared" ca="1" si="7"/>
        <v>45156</v>
      </c>
      <c r="AD388" s="20"/>
    </row>
    <row r="389" spans="28:30">
      <c r="AB389" s="21" t="str">
        <f>IFERROR(DATE(PRESTAMO!O389,PRESTAMO!N389,PRESTAMO!M389),"")</f>
        <v/>
      </c>
      <c r="AC389" s="22">
        <f t="shared" ca="1" si="7"/>
        <v>45156</v>
      </c>
      <c r="AD389" s="20"/>
    </row>
    <row r="390" spans="28:30">
      <c r="AB390" s="21" t="str">
        <f>IFERROR(DATE(PRESTAMO!O390,PRESTAMO!N390,PRESTAMO!M390),"")</f>
        <v/>
      </c>
      <c r="AC390" s="22">
        <f t="shared" ca="1" si="7"/>
        <v>45156</v>
      </c>
      <c r="AD390" s="20"/>
    </row>
    <row r="391" spans="28:30">
      <c r="AB391" s="21" t="str">
        <f>IFERROR(DATE(PRESTAMO!O391,PRESTAMO!N391,PRESTAMO!M391),"")</f>
        <v/>
      </c>
      <c r="AC391" s="22">
        <f t="shared" ca="1" si="7"/>
        <v>45156</v>
      </c>
      <c r="AD391" s="20"/>
    </row>
    <row r="392" spans="28:30">
      <c r="AB392" s="21" t="str">
        <f>IFERROR(DATE(PRESTAMO!O392,PRESTAMO!N392,PRESTAMO!M392),"")</f>
        <v/>
      </c>
      <c r="AC392" s="22">
        <f t="shared" ca="1" si="7"/>
        <v>45156</v>
      </c>
      <c r="AD392" s="20"/>
    </row>
    <row r="393" spans="28:30">
      <c r="AB393" s="21" t="str">
        <f>IFERROR(DATE(PRESTAMO!O393,PRESTAMO!N393,PRESTAMO!M393),"")</f>
        <v/>
      </c>
      <c r="AC393" s="22">
        <f t="shared" ca="1" si="7"/>
        <v>45156</v>
      </c>
      <c r="AD393" s="20"/>
    </row>
    <row r="394" spans="28:30">
      <c r="AB394" s="21" t="str">
        <f>IFERROR(DATE(PRESTAMO!O394,PRESTAMO!N394,PRESTAMO!M394),"")</f>
        <v/>
      </c>
      <c r="AC394" s="22">
        <f t="shared" ca="1" si="7"/>
        <v>45156</v>
      </c>
      <c r="AD394" s="20"/>
    </row>
    <row r="395" spans="28:30">
      <c r="AB395" s="21" t="str">
        <f>IFERROR(DATE(PRESTAMO!O395,PRESTAMO!N395,PRESTAMO!M395),"")</f>
        <v/>
      </c>
      <c r="AC395" s="22">
        <f t="shared" ca="1" si="7"/>
        <v>45156</v>
      </c>
      <c r="AD395" s="20"/>
    </row>
    <row r="396" spans="28:30">
      <c r="AB396" s="21" t="str">
        <f>IFERROR(DATE(PRESTAMO!O396,PRESTAMO!N396,PRESTAMO!M396),"")</f>
        <v/>
      </c>
      <c r="AC396" s="22">
        <f t="shared" ca="1" si="7"/>
        <v>45156</v>
      </c>
      <c r="AD396" s="20"/>
    </row>
    <row r="397" spans="28:30">
      <c r="AB397" s="21" t="str">
        <f>IFERROR(DATE(PRESTAMO!O397,PRESTAMO!N397,PRESTAMO!M397),"")</f>
        <v/>
      </c>
      <c r="AC397" s="22">
        <f t="shared" ca="1" si="7"/>
        <v>45156</v>
      </c>
      <c r="AD397" s="20"/>
    </row>
    <row r="398" spans="28:30">
      <c r="AB398" s="21" t="str">
        <f>IFERROR(DATE(PRESTAMO!O398,PRESTAMO!N398,PRESTAMO!M398),"")</f>
        <v/>
      </c>
      <c r="AC398" s="22">
        <f t="shared" ca="1" si="7"/>
        <v>45156</v>
      </c>
      <c r="AD398" s="20"/>
    </row>
    <row r="399" spans="28:30">
      <c r="AB399" s="21" t="str">
        <f>IFERROR(DATE(PRESTAMO!O399,PRESTAMO!N399,PRESTAMO!M399),"")</f>
        <v/>
      </c>
      <c r="AC399" s="22">
        <f t="shared" ca="1" si="7"/>
        <v>45156</v>
      </c>
      <c r="AD399" s="20"/>
    </row>
    <row r="400" spans="28:30">
      <c r="AB400" s="21" t="str">
        <f>IFERROR(DATE(PRESTAMO!O400,PRESTAMO!N400,PRESTAMO!M400),"")</f>
        <v/>
      </c>
      <c r="AC400" s="22">
        <f t="shared" ca="1" si="7"/>
        <v>45156</v>
      </c>
      <c r="AD400" s="20"/>
    </row>
    <row r="401" spans="28:30">
      <c r="AB401" s="21" t="str">
        <f>IFERROR(DATE(PRESTAMO!O401,PRESTAMO!N401,PRESTAMO!M401),"")</f>
        <v/>
      </c>
      <c r="AC401" s="22">
        <f t="shared" ca="1" si="7"/>
        <v>45156</v>
      </c>
      <c r="AD401" s="20"/>
    </row>
    <row r="402" spans="28:30">
      <c r="AB402" s="21" t="str">
        <f>IFERROR(DATE(PRESTAMO!O402,PRESTAMO!N402,PRESTAMO!M402),"")</f>
        <v/>
      </c>
      <c r="AC402" s="22">
        <f t="shared" ca="1" si="7"/>
        <v>45156</v>
      </c>
      <c r="AD402" s="20"/>
    </row>
    <row r="403" spans="28:30">
      <c r="AB403" s="21" t="str">
        <f>IFERROR(DATE(PRESTAMO!O403,PRESTAMO!N403,PRESTAMO!M403),"")</f>
        <v/>
      </c>
      <c r="AC403" s="22">
        <f t="shared" ca="1" si="7"/>
        <v>45156</v>
      </c>
      <c r="AD403" s="20"/>
    </row>
    <row r="404" spans="28:30">
      <c r="AB404" s="21" t="str">
        <f>IFERROR(DATE(PRESTAMO!O404,PRESTAMO!N404,PRESTAMO!M404),"")</f>
        <v/>
      </c>
      <c r="AC404" s="22">
        <f t="shared" ca="1" si="7"/>
        <v>45156</v>
      </c>
      <c r="AD404" s="20"/>
    </row>
    <row r="405" spans="28:30">
      <c r="AB405" s="21" t="str">
        <f>IFERROR(DATE(PRESTAMO!O405,PRESTAMO!N405,PRESTAMO!M405),"")</f>
        <v/>
      </c>
      <c r="AC405" s="22">
        <f t="shared" ca="1" si="7"/>
        <v>45156</v>
      </c>
      <c r="AD405" s="20"/>
    </row>
    <row r="406" spans="28:30">
      <c r="AB406" s="21" t="str">
        <f>IFERROR(DATE(PRESTAMO!O406,PRESTAMO!N406,PRESTAMO!M406),"")</f>
        <v/>
      </c>
      <c r="AC406" s="22">
        <f t="shared" ca="1" si="7"/>
        <v>45156</v>
      </c>
      <c r="AD406" s="20"/>
    </row>
    <row r="407" spans="28:30">
      <c r="AB407" s="21" t="str">
        <f>IFERROR(DATE(PRESTAMO!O407,PRESTAMO!N407,PRESTAMO!M407),"")</f>
        <v/>
      </c>
      <c r="AC407" s="22">
        <f t="shared" ca="1" si="7"/>
        <v>45156</v>
      </c>
      <c r="AD407" s="20"/>
    </row>
    <row r="408" spans="28:30">
      <c r="AB408" s="21" t="str">
        <f>IFERROR(DATE(PRESTAMO!O408,PRESTAMO!N408,PRESTAMO!M408),"")</f>
        <v/>
      </c>
      <c r="AC408" s="22">
        <f t="shared" ca="1" si="7"/>
        <v>45156</v>
      </c>
      <c r="AD408" s="20"/>
    </row>
    <row r="409" spans="28:30">
      <c r="AB409" s="21" t="str">
        <f>IFERROR(DATE(PRESTAMO!O409,PRESTAMO!N409,PRESTAMO!M409),"")</f>
        <v/>
      </c>
      <c r="AC409" s="22">
        <f t="shared" ca="1" si="7"/>
        <v>45156</v>
      </c>
      <c r="AD409" s="20"/>
    </row>
    <row r="410" spans="28:30">
      <c r="AB410" s="21" t="str">
        <f>IFERROR(DATE(PRESTAMO!O410,PRESTAMO!N410,PRESTAMO!M410),"")</f>
        <v/>
      </c>
      <c r="AC410" s="22">
        <f t="shared" ca="1" si="7"/>
        <v>45156</v>
      </c>
      <c r="AD410" s="20"/>
    </row>
    <row r="411" spans="28:30">
      <c r="AB411" s="21" t="str">
        <f>IFERROR(DATE(PRESTAMO!O411,PRESTAMO!N411,PRESTAMO!M411),"")</f>
        <v/>
      </c>
      <c r="AC411" s="22">
        <f t="shared" ca="1" si="7"/>
        <v>45156</v>
      </c>
      <c r="AD411" s="20"/>
    </row>
    <row r="412" spans="28:30">
      <c r="AB412" s="21" t="str">
        <f>IFERROR(DATE(PRESTAMO!O412,PRESTAMO!N412,PRESTAMO!M412),"")</f>
        <v/>
      </c>
      <c r="AC412" s="22">
        <f t="shared" ca="1" si="7"/>
        <v>45156</v>
      </c>
      <c r="AD412" s="20"/>
    </row>
    <row r="413" spans="28:30">
      <c r="AB413" s="21" t="str">
        <f>IFERROR(DATE(PRESTAMO!O413,PRESTAMO!N413,PRESTAMO!M413),"")</f>
        <v/>
      </c>
      <c r="AC413" s="22">
        <f t="shared" ca="1" si="7"/>
        <v>45156</v>
      </c>
      <c r="AD413" s="20"/>
    </row>
    <row r="414" spans="28:30">
      <c r="AB414" s="21" t="str">
        <f>IFERROR(DATE(PRESTAMO!O414,PRESTAMO!N414,PRESTAMO!M414),"")</f>
        <v/>
      </c>
      <c r="AC414" s="22">
        <f t="shared" ca="1" si="7"/>
        <v>45156</v>
      </c>
      <c r="AD414" s="20"/>
    </row>
    <row r="415" spans="28:30">
      <c r="AB415" s="21" t="str">
        <f>IFERROR(DATE(PRESTAMO!O415,PRESTAMO!N415,PRESTAMO!M415),"")</f>
        <v/>
      </c>
      <c r="AC415" s="22">
        <f t="shared" ca="1" si="7"/>
        <v>45156</v>
      </c>
      <c r="AD415" s="20"/>
    </row>
    <row r="416" spans="28:30">
      <c r="AB416" s="21" t="str">
        <f>IFERROR(DATE(PRESTAMO!O416,PRESTAMO!N416,PRESTAMO!M416),"")</f>
        <v/>
      </c>
      <c r="AC416" s="22">
        <f t="shared" ca="1" si="7"/>
        <v>45156</v>
      </c>
      <c r="AD416" s="20"/>
    </row>
    <row r="417" spans="28:30">
      <c r="AB417" s="21" t="str">
        <f>IFERROR(DATE(PRESTAMO!O417,PRESTAMO!N417,PRESTAMO!M417),"")</f>
        <v/>
      </c>
      <c r="AC417" s="22">
        <f t="shared" ca="1" si="7"/>
        <v>45156</v>
      </c>
      <c r="AD417" s="20"/>
    </row>
    <row r="418" spans="28:30">
      <c r="AB418" s="21" t="str">
        <f>IFERROR(DATE(PRESTAMO!O418,PRESTAMO!N418,PRESTAMO!M418),"")</f>
        <v/>
      </c>
      <c r="AC418" s="22">
        <f t="shared" ca="1" si="7"/>
        <v>45156</v>
      </c>
      <c r="AD418" s="20"/>
    </row>
    <row r="419" spans="28:30">
      <c r="AB419" s="21" t="str">
        <f>IFERROR(DATE(PRESTAMO!O419,PRESTAMO!N419,PRESTAMO!M419),"")</f>
        <v/>
      </c>
      <c r="AC419" s="22">
        <f t="shared" ca="1" si="7"/>
        <v>45156</v>
      </c>
      <c r="AD419" s="20"/>
    </row>
    <row r="420" spans="28:30">
      <c r="AB420" s="21" t="str">
        <f>IFERROR(DATE(PRESTAMO!O420,PRESTAMO!N420,PRESTAMO!M420),"")</f>
        <v/>
      </c>
      <c r="AC420" s="22">
        <f t="shared" ca="1" si="7"/>
        <v>45156</v>
      </c>
      <c r="AD420" s="20"/>
    </row>
    <row r="421" spans="28:30">
      <c r="AB421" s="21" t="str">
        <f>IFERROR(DATE(PRESTAMO!O421,PRESTAMO!N421,PRESTAMO!M421),"")</f>
        <v/>
      </c>
      <c r="AC421" s="22">
        <f t="shared" ca="1" si="7"/>
        <v>45156</v>
      </c>
      <c r="AD421" s="20"/>
    </row>
    <row r="422" spans="28:30">
      <c r="AB422" s="21" t="str">
        <f>IFERROR(DATE(PRESTAMO!O422,PRESTAMO!N422,PRESTAMO!M422),"")</f>
        <v/>
      </c>
      <c r="AC422" s="22">
        <f t="shared" ca="1" si="7"/>
        <v>45156</v>
      </c>
      <c r="AD422" s="20"/>
    </row>
    <row r="423" spans="28:30">
      <c r="AB423" s="21" t="str">
        <f>IFERROR(DATE(PRESTAMO!O423,PRESTAMO!N423,PRESTAMO!M423),"")</f>
        <v/>
      </c>
      <c r="AC423" s="22">
        <f t="shared" ca="1" si="7"/>
        <v>45156</v>
      </c>
      <c r="AD423" s="20"/>
    </row>
    <row r="424" spans="28:30">
      <c r="AB424" s="21" t="str">
        <f>IFERROR(DATE(PRESTAMO!O424,PRESTAMO!N424,PRESTAMO!M424),"")</f>
        <v/>
      </c>
      <c r="AC424" s="22">
        <f t="shared" ca="1" si="7"/>
        <v>45156</v>
      </c>
      <c r="AD424" s="20"/>
    </row>
    <row r="425" spans="28:30">
      <c r="AB425" s="21" t="str">
        <f>IFERROR(DATE(PRESTAMO!O425,PRESTAMO!N425,PRESTAMO!M425),"")</f>
        <v/>
      </c>
      <c r="AC425" s="22">
        <f t="shared" ca="1" si="7"/>
        <v>45156</v>
      </c>
      <c r="AD425" s="20"/>
    </row>
    <row r="426" spans="28:30">
      <c r="AB426" s="21" t="str">
        <f>IFERROR(DATE(PRESTAMO!O426,PRESTAMO!N426,PRESTAMO!M426),"")</f>
        <v/>
      </c>
      <c r="AC426" s="22">
        <f t="shared" ca="1" si="7"/>
        <v>45156</v>
      </c>
      <c r="AD426" s="20"/>
    </row>
    <row r="427" spans="28:30">
      <c r="AB427" s="21" t="str">
        <f>IFERROR(DATE(PRESTAMO!O427,PRESTAMO!N427,PRESTAMO!M427),"")</f>
        <v/>
      </c>
      <c r="AC427" s="22">
        <f t="shared" ca="1" si="7"/>
        <v>45156</v>
      </c>
      <c r="AD427" s="20"/>
    </row>
    <row r="428" spans="28:30">
      <c r="AB428" s="21" t="str">
        <f>IFERROR(DATE(PRESTAMO!O428,PRESTAMO!N428,PRESTAMO!M428),"")</f>
        <v/>
      </c>
      <c r="AC428" s="22">
        <f t="shared" ca="1" si="7"/>
        <v>45156</v>
      </c>
      <c r="AD428" s="20"/>
    </row>
    <row r="429" spans="28:30">
      <c r="AB429" s="21" t="str">
        <f>IFERROR(DATE(PRESTAMO!O429,PRESTAMO!N429,PRESTAMO!M429),"")</f>
        <v/>
      </c>
      <c r="AC429" s="22">
        <f t="shared" ca="1" si="7"/>
        <v>45156</v>
      </c>
      <c r="AD429" s="20"/>
    </row>
    <row r="430" spans="28:30">
      <c r="AB430" s="21" t="str">
        <f>IFERROR(DATE(PRESTAMO!O430,PRESTAMO!N430,PRESTAMO!M430),"")</f>
        <v/>
      </c>
      <c r="AC430" s="22">
        <f t="shared" ca="1" si="7"/>
        <v>45156</v>
      </c>
      <c r="AD430" s="20"/>
    </row>
    <row r="431" spans="28:30">
      <c r="AB431" s="21" t="str">
        <f>IFERROR(DATE(PRESTAMO!O431,PRESTAMO!N431,PRESTAMO!M431),"")</f>
        <v/>
      </c>
      <c r="AC431" s="22">
        <f t="shared" ca="1" si="7"/>
        <v>45156</v>
      </c>
      <c r="AD431" s="20"/>
    </row>
    <row r="432" spans="28:30">
      <c r="AB432" s="21" t="str">
        <f>IFERROR(DATE(PRESTAMO!O432,PRESTAMO!N432,PRESTAMO!M432),"")</f>
        <v/>
      </c>
      <c r="AC432" s="22">
        <f t="shared" ca="1" si="7"/>
        <v>45156</v>
      </c>
      <c r="AD432" s="20"/>
    </row>
    <row r="433" spans="28:30">
      <c r="AB433" s="21" t="str">
        <f>IFERROR(DATE(PRESTAMO!O433,PRESTAMO!N433,PRESTAMO!M433),"")</f>
        <v/>
      </c>
      <c r="AC433" s="22">
        <f t="shared" ca="1" si="7"/>
        <v>45156</v>
      </c>
      <c r="AD433" s="20"/>
    </row>
    <row r="434" spans="28:30">
      <c r="AB434" s="21" t="str">
        <f>IFERROR(DATE(PRESTAMO!O434,PRESTAMO!N434,PRESTAMO!M434),"")</f>
        <v/>
      </c>
      <c r="AC434" s="22">
        <f t="shared" ca="1" si="7"/>
        <v>45156</v>
      </c>
      <c r="AD434" s="20"/>
    </row>
    <row r="435" spans="28:30">
      <c r="AB435" s="21" t="str">
        <f>IFERROR(DATE(PRESTAMO!O435,PRESTAMO!N435,PRESTAMO!M435),"")</f>
        <v/>
      </c>
      <c r="AC435" s="22">
        <f t="shared" ca="1" si="7"/>
        <v>45156</v>
      </c>
      <c r="AD435" s="20"/>
    </row>
    <row r="436" spans="28:30">
      <c r="AB436" s="21" t="str">
        <f>IFERROR(DATE(PRESTAMO!O436,PRESTAMO!N436,PRESTAMO!M436),"")</f>
        <v/>
      </c>
      <c r="AC436" s="22">
        <f t="shared" ca="1" si="7"/>
        <v>45156</v>
      </c>
      <c r="AD436" s="20"/>
    </row>
    <row r="437" spans="28:30">
      <c r="AB437" s="21" t="str">
        <f>IFERROR(DATE(PRESTAMO!O437,PRESTAMO!N437,PRESTAMO!M437),"")</f>
        <v/>
      </c>
      <c r="AC437" s="22">
        <f t="shared" ca="1" si="7"/>
        <v>45156</v>
      </c>
      <c r="AD437" s="20"/>
    </row>
    <row r="438" spans="28:30">
      <c r="AB438" s="21" t="str">
        <f>IFERROR(DATE(PRESTAMO!O438,PRESTAMO!N438,PRESTAMO!M438),"")</f>
        <v/>
      </c>
      <c r="AC438" s="22">
        <f t="shared" ca="1" si="7"/>
        <v>45156</v>
      </c>
      <c r="AD438" s="20"/>
    </row>
    <row r="439" spans="28:30">
      <c r="AB439" s="21" t="str">
        <f>IFERROR(DATE(PRESTAMO!O439,PRESTAMO!N439,PRESTAMO!M439),"")</f>
        <v/>
      </c>
      <c r="AC439" s="22">
        <f t="shared" ca="1" si="7"/>
        <v>45156</v>
      </c>
      <c r="AD439" s="20"/>
    </row>
    <row r="440" spans="28:30">
      <c r="AB440" s="21" t="str">
        <f>IFERROR(DATE(PRESTAMO!O440,PRESTAMO!N440,PRESTAMO!M440),"")</f>
        <v/>
      </c>
      <c r="AC440" s="22">
        <f t="shared" ca="1" si="7"/>
        <v>45156</v>
      </c>
      <c r="AD440" s="20"/>
    </row>
    <row r="441" spans="28:30">
      <c r="AB441" s="21" t="str">
        <f>IFERROR(DATE(PRESTAMO!O441,PRESTAMO!N441,PRESTAMO!M441),"")</f>
        <v/>
      </c>
      <c r="AC441" s="22">
        <f t="shared" ca="1" si="7"/>
        <v>45156</v>
      </c>
      <c r="AD441" s="20"/>
    </row>
    <row r="442" spans="28:30">
      <c r="AB442" s="21" t="str">
        <f>IFERROR(DATE(PRESTAMO!O442,PRESTAMO!N442,PRESTAMO!M442),"")</f>
        <v/>
      </c>
      <c r="AC442" s="22">
        <f t="shared" ca="1" si="7"/>
        <v>45156</v>
      </c>
      <c r="AD442" s="20"/>
    </row>
    <row r="443" spans="28:30">
      <c r="AB443" s="21" t="str">
        <f>IFERROR(DATE(PRESTAMO!O443,PRESTAMO!N443,PRESTAMO!M443),"")</f>
        <v/>
      </c>
      <c r="AC443" s="22">
        <f t="shared" ca="1" si="7"/>
        <v>45156</v>
      </c>
      <c r="AD443" s="20"/>
    </row>
    <row r="444" spans="28:30">
      <c r="AB444" s="21" t="str">
        <f>IFERROR(DATE(PRESTAMO!O444,PRESTAMO!N444,PRESTAMO!M444),"")</f>
        <v/>
      </c>
      <c r="AC444" s="22">
        <f t="shared" ca="1" si="7"/>
        <v>45156</v>
      </c>
      <c r="AD444" s="20"/>
    </row>
    <row r="445" spans="28:30">
      <c r="AB445" s="21" t="str">
        <f>IFERROR(DATE(PRESTAMO!O445,PRESTAMO!N445,PRESTAMO!M445),"")</f>
        <v/>
      </c>
      <c r="AC445" s="22">
        <f t="shared" ca="1" si="7"/>
        <v>45156</v>
      </c>
      <c r="AD445" s="20"/>
    </row>
    <row r="446" spans="28:30">
      <c r="AB446" s="21" t="str">
        <f>IFERROR(DATE(PRESTAMO!O446,PRESTAMO!N446,PRESTAMO!M446),"")</f>
        <v/>
      </c>
      <c r="AC446" s="22">
        <f t="shared" ca="1" si="7"/>
        <v>45156</v>
      </c>
      <c r="AD446" s="20"/>
    </row>
    <row r="447" spans="28:30">
      <c r="AB447" s="21" t="str">
        <f>IFERROR(DATE(PRESTAMO!O447,PRESTAMO!N447,PRESTAMO!M447),"")</f>
        <v/>
      </c>
      <c r="AC447" s="22">
        <f t="shared" ca="1" si="7"/>
        <v>45156</v>
      </c>
      <c r="AD447" s="20"/>
    </row>
    <row r="448" spans="28:30">
      <c r="AB448" s="21" t="str">
        <f>IFERROR(DATE(PRESTAMO!O448,PRESTAMO!N448,PRESTAMO!M448),"")</f>
        <v/>
      </c>
      <c r="AC448" s="22">
        <f t="shared" ca="1" si="7"/>
        <v>45156</v>
      </c>
      <c r="AD448" s="20"/>
    </row>
    <row r="449" spans="28:30">
      <c r="AB449" s="21" t="str">
        <f>IFERROR(DATE(PRESTAMO!O449,PRESTAMO!N449,PRESTAMO!M449),"")</f>
        <v/>
      </c>
      <c r="AC449" s="22">
        <f t="shared" ca="1" si="7"/>
        <v>45156</v>
      </c>
      <c r="AD449" s="20"/>
    </row>
    <row r="450" spans="28:30">
      <c r="AB450" s="21" t="str">
        <f>IFERROR(DATE(PRESTAMO!O450,PRESTAMO!N450,PRESTAMO!M450),"")</f>
        <v/>
      </c>
      <c r="AC450" s="22">
        <f t="shared" ca="1" si="7"/>
        <v>45156</v>
      </c>
      <c r="AD450" s="20"/>
    </row>
    <row r="451" spans="28:30">
      <c r="AB451" s="21" t="str">
        <f>IFERROR(DATE(PRESTAMO!O451,PRESTAMO!N451,PRESTAMO!M451),"")</f>
        <v/>
      </c>
      <c r="AC451" s="22">
        <f t="shared" ref="AC451:AC514" ca="1" si="8">TODAY()</f>
        <v>45156</v>
      </c>
      <c r="AD451" s="20"/>
    </row>
    <row r="452" spans="28:30">
      <c r="AB452" s="21" t="str">
        <f>IFERROR(DATE(PRESTAMO!O452,PRESTAMO!N452,PRESTAMO!M452),"")</f>
        <v/>
      </c>
      <c r="AC452" s="22">
        <f t="shared" ca="1" si="8"/>
        <v>45156</v>
      </c>
      <c r="AD452" s="20"/>
    </row>
    <row r="453" spans="28:30">
      <c r="AB453" s="21" t="str">
        <f>IFERROR(DATE(PRESTAMO!O453,PRESTAMO!N453,PRESTAMO!M453),"")</f>
        <v/>
      </c>
      <c r="AC453" s="22">
        <f t="shared" ca="1" si="8"/>
        <v>45156</v>
      </c>
      <c r="AD453" s="20"/>
    </row>
    <row r="454" spans="28:30">
      <c r="AB454" s="21" t="str">
        <f>IFERROR(DATE(PRESTAMO!O454,PRESTAMO!N454,PRESTAMO!M454),"")</f>
        <v/>
      </c>
      <c r="AC454" s="22">
        <f t="shared" ca="1" si="8"/>
        <v>45156</v>
      </c>
      <c r="AD454" s="20"/>
    </row>
    <row r="455" spans="28:30">
      <c r="AB455" s="21" t="str">
        <f>IFERROR(DATE(PRESTAMO!O455,PRESTAMO!N455,PRESTAMO!M455),"")</f>
        <v/>
      </c>
      <c r="AC455" s="22">
        <f t="shared" ca="1" si="8"/>
        <v>45156</v>
      </c>
      <c r="AD455" s="20"/>
    </row>
    <row r="456" spans="28:30">
      <c r="AB456" s="21" t="str">
        <f>IFERROR(DATE(PRESTAMO!O456,PRESTAMO!N456,PRESTAMO!M456),"")</f>
        <v/>
      </c>
      <c r="AC456" s="22">
        <f t="shared" ca="1" si="8"/>
        <v>45156</v>
      </c>
      <c r="AD456" s="20"/>
    </row>
    <row r="457" spans="28:30">
      <c r="AB457" s="21" t="str">
        <f>IFERROR(DATE(PRESTAMO!O457,PRESTAMO!N457,PRESTAMO!M457),"")</f>
        <v/>
      </c>
      <c r="AC457" s="22">
        <f t="shared" ca="1" si="8"/>
        <v>45156</v>
      </c>
      <c r="AD457" s="20"/>
    </row>
    <row r="458" spans="28:30">
      <c r="AB458" s="21" t="str">
        <f>IFERROR(DATE(PRESTAMO!O458,PRESTAMO!N458,PRESTAMO!M458),"")</f>
        <v/>
      </c>
      <c r="AC458" s="22">
        <f t="shared" ca="1" si="8"/>
        <v>45156</v>
      </c>
      <c r="AD458" s="20"/>
    </row>
    <row r="459" spans="28:30">
      <c r="AB459" s="21" t="str">
        <f>IFERROR(DATE(PRESTAMO!O459,PRESTAMO!N459,PRESTAMO!M459),"")</f>
        <v/>
      </c>
      <c r="AC459" s="22">
        <f t="shared" ca="1" si="8"/>
        <v>45156</v>
      </c>
      <c r="AD459" s="20"/>
    </row>
    <row r="460" spans="28:30">
      <c r="AB460" s="21" t="str">
        <f>IFERROR(DATE(PRESTAMO!O460,PRESTAMO!N460,PRESTAMO!M460),"")</f>
        <v/>
      </c>
      <c r="AC460" s="22">
        <f t="shared" ca="1" si="8"/>
        <v>45156</v>
      </c>
      <c r="AD460" s="20"/>
    </row>
    <row r="461" spans="28:30">
      <c r="AB461" s="21" t="str">
        <f>IFERROR(DATE(PRESTAMO!O461,PRESTAMO!N461,PRESTAMO!M461),"")</f>
        <v/>
      </c>
      <c r="AC461" s="22">
        <f t="shared" ca="1" si="8"/>
        <v>45156</v>
      </c>
      <c r="AD461" s="20"/>
    </row>
    <row r="462" spans="28:30">
      <c r="AB462" s="21" t="str">
        <f>IFERROR(DATE(PRESTAMO!O462,PRESTAMO!N462,PRESTAMO!M462),"")</f>
        <v/>
      </c>
      <c r="AC462" s="22">
        <f t="shared" ca="1" si="8"/>
        <v>45156</v>
      </c>
      <c r="AD462" s="20"/>
    </row>
    <row r="463" spans="28:30">
      <c r="AB463" s="21" t="str">
        <f>IFERROR(DATE(PRESTAMO!O463,PRESTAMO!N463,PRESTAMO!M463),"")</f>
        <v/>
      </c>
      <c r="AC463" s="22">
        <f t="shared" ca="1" si="8"/>
        <v>45156</v>
      </c>
      <c r="AD463" s="20"/>
    </row>
    <row r="464" spans="28:30">
      <c r="AB464" s="21" t="str">
        <f>IFERROR(DATE(PRESTAMO!O464,PRESTAMO!N464,PRESTAMO!M464),"")</f>
        <v/>
      </c>
      <c r="AC464" s="22">
        <f t="shared" ca="1" si="8"/>
        <v>45156</v>
      </c>
      <c r="AD464" s="20"/>
    </row>
    <row r="465" spans="28:30">
      <c r="AB465" s="21" t="str">
        <f>IFERROR(DATE(PRESTAMO!O465,PRESTAMO!N465,PRESTAMO!M465),"")</f>
        <v/>
      </c>
      <c r="AC465" s="22">
        <f t="shared" ca="1" si="8"/>
        <v>45156</v>
      </c>
      <c r="AD465" s="20"/>
    </row>
    <row r="466" spans="28:30">
      <c r="AB466" s="21" t="str">
        <f>IFERROR(DATE(PRESTAMO!O466,PRESTAMO!N466,PRESTAMO!M466),"")</f>
        <v/>
      </c>
      <c r="AC466" s="22">
        <f t="shared" ca="1" si="8"/>
        <v>45156</v>
      </c>
      <c r="AD466" s="20"/>
    </row>
    <row r="467" spans="28:30">
      <c r="AB467" s="21" t="str">
        <f>IFERROR(DATE(PRESTAMO!O467,PRESTAMO!N467,PRESTAMO!M467),"")</f>
        <v/>
      </c>
      <c r="AC467" s="22">
        <f t="shared" ca="1" si="8"/>
        <v>45156</v>
      </c>
      <c r="AD467" s="20"/>
    </row>
    <row r="468" spans="28:30">
      <c r="AB468" s="21" t="str">
        <f>IFERROR(DATE(PRESTAMO!O468,PRESTAMO!N468,PRESTAMO!M468),"")</f>
        <v/>
      </c>
      <c r="AC468" s="22">
        <f t="shared" ca="1" si="8"/>
        <v>45156</v>
      </c>
      <c r="AD468" s="20"/>
    </row>
    <row r="469" spans="28:30">
      <c r="AB469" s="21" t="str">
        <f>IFERROR(DATE(PRESTAMO!O469,PRESTAMO!N469,PRESTAMO!M469),"")</f>
        <v/>
      </c>
      <c r="AC469" s="22">
        <f t="shared" ca="1" si="8"/>
        <v>45156</v>
      </c>
      <c r="AD469" s="20"/>
    </row>
    <row r="470" spans="28:30">
      <c r="AB470" s="21" t="str">
        <f>IFERROR(DATE(PRESTAMO!O470,PRESTAMO!N470,PRESTAMO!M470),"")</f>
        <v/>
      </c>
      <c r="AC470" s="22">
        <f t="shared" ca="1" si="8"/>
        <v>45156</v>
      </c>
      <c r="AD470" s="20"/>
    </row>
    <row r="471" spans="28:30">
      <c r="AB471" s="21" t="str">
        <f>IFERROR(DATE(PRESTAMO!O471,PRESTAMO!N471,PRESTAMO!M471),"")</f>
        <v/>
      </c>
      <c r="AC471" s="22">
        <f t="shared" ca="1" si="8"/>
        <v>45156</v>
      </c>
      <c r="AD471" s="20"/>
    </row>
    <row r="472" spans="28:30">
      <c r="AB472" s="21" t="str">
        <f>IFERROR(DATE(PRESTAMO!O472,PRESTAMO!N472,PRESTAMO!M472),"")</f>
        <v/>
      </c>
      <c r="AC472" s="22">
        <f t="shared" ca="1" si="8"/>
        <v>45156</v>
      </c>
      <c r="AD472" s="20"/>
    </row>
    <row r="473" spans="28:30">
      <c r="AB473" s="21" t="str">
        <f>IFERROR(DATE(PRESTAMO!O473,PRESTAMO!N473,PRESTAMO!M473),"")</f>
        <v/>
      </c>
      <c r="AC473" s="22">
        <f t="shared" ca="1" si="8"/>
        <v>45156</v>
      </c>
      <c r="AD473" s="20"/>
    </row>
    <row r="474" spans="28:30">
      <c r="AB474" s="21" t="str">
        <f>IFERROR(DATE(PRESTAMO!O474,PRESTAMO!N474,PRESTAMO!M474),"")</f>
        <v/>
      </c>
      <c r="AC474" s="22">
        <f t="shared" ca="1" si="8"/>
        <v>45156</v>
      </c>
      <c r="AD474" s="20"/>
    </row>
    <row r="475" spans="28:30">
      <c r="AB475" s="21" t="str">
        <f>IFERROR(DATE(PRESTAMO!O475,PRESTAMO!N475,PRESTAMO!M475),"")</f>
        <v/>
      </c>
      <c r="AC475" s="22">
        <f t="shared" ca="1" si="8"/>
        <v>45156</v>
      </c>
      <c r="AD475" s="20"/>
    </row>
    <row r="476" spans="28:30">
      <c r="AB476" s="21" t="str">
        <f>IFERROR(DATE(PRESTAMO!O476,PRESTAMO!N476,PRESTAMO!M476),"")</f>
        <v/>
      </c>
      <c r="AC476" s="22">
        <f t="shared" ca="1" si="8"/>
        <v>45156</v>
      </c>
      <c r="AD476" s="20"/>
    </row>
    <row r="477" spans="28:30">
      <c r="AB477" s="21" t="str">
        <f>IFERROR(DATE(PRESTAMO!O477,PRESTAMO!N477,PRESTAMO!M477),"")</f>
        <v/>
      </c>
      <c r="AC477" s="22">
        <f t="shared" ca="1" si="8"/>
        <v>45156</v>
      </c>
      <c r="AD477" s="20"/>
    </row>
    <row r="478" spans="28:30">
      <c r="AB478" s="21" t="str">
        <f>IFERROR(DATE(PRESTAMO!O478,PRESTAMO!N478,PRESTAMO!M478),"")</f>
        <v/>
      </c>
      <c r="AC478" s="22">
        <f t="shared" ca="1" si="8"/>
        <v>45156</v>
      </c>
      <c r="AD478" s="20"/>
    </row>
    <row r="479" spans="28:30">
      <c r="AB479" s="21" t="str">
        <f>IFERROR(DATE(PRESTAMO!O479,PRESTAMO!N479,PRESTAMO!M479),"")</f>
        <v/>
      </c>
      <c r="AC479" s="22">
        <f t="shared" ca="1" si="8"/>
        <v>45156</v>
      </c>
      <c r="AD479" s="20"/>
    </row>
    <row r="480" spans="28:30">
      <c r="AB480" s="21" t="str">
        <f>IFERROR(DATE(PRESTAMO!O480,PRESTAMO!N480,PRESTAMO!M480),"")</f>
        <v/>
      </c>
      <c r="AC480" s="22">
        <f t="shared" ca="1" si="8"/>
        <v>45156</v>
      </c>
      <c r="AD480" s="20"/>
    </row>
    <row r="481" spans="28:30">
      <c r="AB481" s="21" t="str">
        <f>IFERROR(DATE(PRESTAMO!O481,PRESTAMO!N481,PRESTAMO!M481),"")</f>
        <v/>
      </c>
      <c r="AC481" s="22">
        <f t="shared" ca="1" si="8"/>
        <v>45156</v>
      </c>
      <c r="AD481" s="20"/>
    </row>
    <row r="482" spans="28:30">
      <c r="AB482" s="21" t="str">
        <f>IFERROR(DATE(PRESTAMO!O482,PRESTAMO!N482,PRESTAMO!M482),"")</f>
        <v/>
      </c>
      <c r="AC482" s="22">
        <f t="shared" ca="1" si="8"/>
        <v>45156</v>
      </c>
      <c r="AD482" s="20"/>
    </row>
    <row r="483" spans="28:30">
      <c r="AB483" s="21" t="str">
        <f>IFERROR(DATE(PRESTAMO!O483,PRESTAMO!N483,PRESTAMO!M483),"")</f>
        <v/>
      </c>
      <c r="AC483" s="22">
        <f t="shared" ca="1" si="8"/>
        <v>45156</v>
      </c>
      <c r="AD483" s="20"/>
    </row>
    <row r="484" spans="28:30">
      <c r="AB484" s="21" t="str">
        <f>IFERROR(DATE(PRESTAMO!O484,PRESTAMO!N484,PRESTAMO!M484),"")</f>
        <v/>
      </c>
      <c r="AC484" s="22">
        <f t="shared" ca="1" si="8"/>
        <v>45156</v>
      </c>
      <c r="AD484" s="20"/>
    </row>
    <row r="485" spans="28:30">
      <c r="AB485" s="21" t="str">
        <f>IFERROR(DATE(PRESTAMO!O485,PRESTAMO!N485,PRESTAMO!M485),"")</f>
        <v/>
      </c>
      <c r="AC485" s="22">
        <f t="shared" ca="1" si="8"/>
        <v>45156</v>
      </c>
      <c r="AD485" s="20"/>
    </row>
    <row r="486" spans="28:30">
      <c r="AB486" s="21" t="str">
        <f>IFERROR(DATE(PRESTAMO!O486,PRESTAMO!N486,PRESTAMO!M486),"")</f>
        <v/>
      </c>
      <c r="AC486" s="22">
        <f t="shared" ca="1" si="8"/>
        <v>45156</v>
      </c>
      <c r="AD486" s="20"/>
    </row>
    <row r="487" spans="28:30">
      <c r="AB487" s="21" t="str">
        <f>IFERROR(DATE(PRESTAMO!O487,PRESTAMO!N487,PRESTAMO!M487),"")</f>
        <v/>
      </c>
      <c r="AC487" s="22">
        <f t="shared" ca="1" si="8"/>
        <v>45156</v>
      </c>
      <c r="AD487" s="20"/>
    </row>
    <row r="488" spans="28:30">
      <c r="AB488" s="21" t="str">
        <f>IFERROR(DATE(PRESTAMO!O488,PRESTAMO!N488,PRESTAMO!M488),"")</f>
        <v/>
      </c>
      <c r="AC488" s="22">
        <f t="shared" ca="1" si="8"/>
        <v>45156</v>
      </c>
      <c r="AD488" s="20"/>
    </row>
    <row r="489" spans="28:30">
      <c r="AB489" s="21" t="str">
        <f>IFERROR(DATE(PRESTAMO!O489,PRESTAMO!N489,PRESTAMO!M489),"")</f>
        <v/>
      </c>
      <c r="AC489" s="22">
        <f t="shared" ca="1" si="8"/>
        <v>45156</v>
      </c>
      <c r="AD489" s="20"/>
    </row>
    <row r="490" spans="28:30">
      <c r="AB490" s="21" t="str">
        <f>IFERROR(DATE(PRESTAMO!O490,PRESTAMO!N490,PRESTAMO!M490),"")</f>
        <v/>
      </c>
      <c r="AC490" s="22">
        <f t="shared" ca="1" si="8"/>
        <v>45156</v>
      </c>
      <c r="AD490" s="20"/>
    </row>
    <row r="491" spans="28:30">
      <c r="AB491" s="21" t="str">
        <f>IFERROR(DATE(PRESTAMO!O491,PRESTAMO!N491,PRESTAMO!M491),"")</f>
        <v/>
      </c>
      <c r="AC491" s="22">
        <f t="shared" ca="1" si="8"/>
        <v>45156</v>
      </c>
      <c r="AD491" s="20"/>
    </row>
    <row r="492" spans="28:30">
      <c r="AB492" s="21" t="str">
        <f>IFERROR(DATE(PRESTAMO!O492,PRESTAMO!N492,PRESTAMO!M492),"")</f>
        <v/>
      </c>
      <c r="AC492" s="22">
        <f t="shared" ca="1" si="8"/>
        <v>45156</v>
      </c>
      <c r="AD492" s="20"/>
    </row>
    <row r="493" spans="28:30">
      <c r="AB493" s="21" t="str">
        <f>IFERROR(DATE(PRESTAMO!O493,PRESTAMO!N493,PRESTAMO!M493),"")</f>
        <v/>
      </c>
      <c r="AC493" s="22">
        <f t="shared" ca="1" si="8"/>
        <v>45156</v>
      </c>
      <c r="AD493" s="20"/>
    </row>
    <row r="494" spans="28:30">
      <c r="AB494" s="21" t="str">
        <f>IFERROR(DATE(PRESTAMO!O494,PRESTAMO!N494,PRESTAMO!M494),"")</f>
        <v/>
      </c>
      <c r="AC494" s="22">
        <f t="shared" ca="1" si="8"/>
        <v>45156</v>
      </c>
      <c r="AD494" s="20"/>
    </row>
    <row r="495" spans="28:30">
      <c r="AB495" s="21" t="str">
        <f>IFERROR(DATE(PRESTAMO!O495,PRESTAMO!N495,PRESTAMO!M495),"")</f>
        <v/>
      </c>
      <c r="AC495" s="22">
        <f t="shared" ca="1" si="8"/>
        <v>45156</v>
      </c>
      <c r="AD495" s="20"/>
    </row>
    <row r="496" spans="28:30">
      <c r="AB496" s="21" t="str">
        <f>IFERROR(DATE(PRESTAMO!O496,PRESTAMO!N496,PRESTAMO!M496),"")</f>
        <v/>
      </c>
      <c r="AC496" s="22">
        <f t="shared" ca="1" si="8"/>
        <v>45156</v>
      </c>
      <c r="AD496" s="20"/>
    </row>
    <row r="497" spans="28:30">
      <c r="AB497" s="21" t="str">
        <f>IFERROR(DATE(PRESTAMO!O497,PRESTAMO!N497,PRESTAMO!M497),"")</f>
        <v/>
      </c>
      <c r="AC497" s="22">
        <f t="shared" ca="1" si="8"/>
        <v>45156</v>
      </c>
      <c r="AD497" s="20"/>
    </row>
    <row r="498" spans="28:30">
      <c r="AB498" s="21" t="str">
        <f>IFERROR(DATE(PRESTAMO!O498,PRESTAMO!N498,PRESTAMO!M498),"")</f>
        <v/>
      </c>
      <c r="AC498" s="22">
        <f t="shared" ca="1" si="8"/>
        <v>45156</v>
      </c>
      <c r="AD498" s="20"/>
    </row>
    <row r="499" spans="28:30">
      <c r="AB499" s="21" t="str">
        <f>IFERROR(DATE(PRESTAMO!O499,PRESTAMO!N499,PRESTAMO!M499),"")</f>
        <v/>
      </c>
      <c r="AC499" s="22">
        <f t="shared" ca="1" si="8"/>
        <v>45156</v>
      </c>
      <c r="AD499" s="20"/>
    </row>
    <row r="500" spans="28:30">
      <c r="AB500" s="21" t="str">
        <f>IFERROR(DATE(PRESTAMO!O500,PRESTAMO!N500,PRESTAMO!M500),"")</f>
        <v/>
      </c>
      <c r="AC500" s="22">
        <f t="shared" ca="1" si="8"/>
        <v>45156</v>
      </c>
      <c r="AD500" s="20"/>
    </row>
    <row r="501" spans="28:30">
      <c r="AB501" s="21" t="str">
        <f>IFERROR(DATE(PRESTAMO!O501,PRESTAMO!N501,PRESTAMO!M501),"")</f>
        <v/>
      </c>
      <c r="AC501" s="22">
        <f t="shared" ca="1" si="8"/>
        <v>45156</v>
      </c>
      <c r="AD501" s="20"/>
    </row>
    <row r="502" spans="28:30">
      <c r="AB502" s="21" t="str">
        <f>IFERROR(DATE(PRESTAMO!O502,PRESTAMO!N502,PRESTAMO!M502),"")</f>
        <v/>
      </c>
      <c r="AC502" s="22">
        <f t="shared" ca="1" si="8"/>
        <v>45156</v>
      </c>
      <c r="AD502" s="20"/>
    </row>
    <row r="503" spans="28:30">
      <c r="AB503" s="21" t="str">
        <f>IFERROR(DATE(PRESTAMO!O503,PRESTAMO!N503,PRESTAMO!M503),"")</f>
        <v/>
      </c>
      <c r="AC503" s="22">
        <f t="shared" ca="1" si="8"/>
        <v>45156</v>
      </c>
      <c r="AD503" s="20"/>
    </row>
    <row r="504" spans="28:30">
      <c r="AB504" s="21" t="str">
        <f>IFERROR(DATE(PRESTAMO!O504,PRESTAMO!N504,PRESTAMO!M504),"")</f>
        <v/>
      </c>
      <c r="AC504" s="22">
        <f t="shared" ca="1" si="8"/>
        <v>45156</v>
      </c>
      <c r="AD504" s="20"/>
    </row>
    <row r="505" spans="28:30">
      <c r="AB505" s="21" t="str">
        <f>IFERROR(DATE(PRESTAMO!O505,PRESTAMO!N505,PRESTAMO!M505),"")</f>
        <v/>
      </c>
      <c r="AC505" s="22">
        <f t="shared" ca="1" si="8"/>
        <v>45156</v>
      </c>
      <c r="AD505" s="20"/>
    </row>
    <row r="506" spans="28:30">
      <c r="AB506" s="21" t="str">
        <f>IFERROR(DATE(PRESTAMO!O506,PRESTAMO!N506,PRESTAMO!M506),"")</f>
        <v/>
      </c>
      <c r="AC506" s="22">
        <f t="shared" ca="1" si="8"/>
        <v>45156</v>
      </c>
      <c r="AD506" s="20"/>
    </row>
    <row r="507" spans="28:30">
      <c r="AB507" s="21" t="str">
        <f>IFERROR(DATE(PRESTAMO!O507,PRESTAMO!N507,PRESTAMO!M507),"")</f>
        <v/>
      </c>
      <c r="AC507" s="22">
        <f t="shared" ca="1" si="8"/>
        <v>45156</v>
      </c>
      <c r="AD507" s="20"/>
    </row>
    <row r="508" spans="28:30">
      <c r="AB508" s="21" t="str">
        <f>IFERROR(DATE(PRESTAMO!O508,PRESTAMO!N508,PRESTAMO!M508),"")</f>
        <v/>
      </c>
      <c r="AC508" s="22">
        <f t="shared" ca="1" si="8"/>
        <v>45156</v>
      </c>
      <c r="AD508" s="20"/>
    </row>
    <row r="509" spans="28:30">
      <c r="AB509" s="21" t="str">
        <f>IFERROR(DATE(PRESTAMO!O509,PRESTAMO!N509,PRESTAMO!M509),"")</f>
        <v/>
      </c>
      <c r="AC509" s="22">
        <f t="shared" ca="1" si="8"/>
        <v>45156</v>
      </c>
      <c r="AD509" s="20"/>
    </row>
    <row r="510" spans="28:30">
      <c r="AB510" s="21" t="str">
        <f>IFERROR(DATE(PRESTAMO!O510,PRESTAMO!N510,PRESTAMO!M510),"")</f>
        <v/>
      </c>
      <c r="AC510" s="22">
        <f t="shared" ca="1" si="8"/>
        <v>45156</v>
      </c>
      <c r="AD510" s="20"/>
    </row>
    <row r="511" spans="28:30">
      <c r="AB511" s="21" t="str">
        <f>IFERROR(DATE(PRESTAMO!O511,PRESTAMO!N511,PRESTAMO!M511),"")</f>
        <v/>
      </c>
      <c r="AC511" s="22">
        <f t="shared" ca="1" si="8"/>
        <v>45156</v>
      </c>
      <c r="AD511" s="20"/>
    </row>
    <row r="512" spans="28:30">
      <c r="AB512" s="21" t="str">
        <f>IFERROR(DATE(PRESTAMO!O512,PRESTAMO!N512,PRESTAMO!M512),"")</f>
        <v/>
      </c>
      <c r="AC512" s="22">
        <f t="shared" ca="1" si="8"/>
        <v>45156</v>
      </c>
      <c r="AD512" s="20"/>
    </row>
    <row r="513" spans="28:30">
      <c r="AB513" s="21" t="str">
        <f>IFERROR(DATE(PRESTAMO!O513,PRESTAMO!N513,PRESTAMO!M513),"")</f>
        <v/>
      </c>
      <c r="AC513" s="22">
        <f t="shared" ca="1" si="8"/>
        <v>45156</v>
      </c>
      <c r="AD513" s="20"/>
    </row>
    <row r="514" spans="28:30">
      <c r="AB514" s="21" t="str">
        <f>IFERROR(DATE(PRESTAMO!O514,PRESTAMO!N514,PRESTAMO!M514),"")</f>
        <v/>
      </c>
      <c r="AC514" s="22">
        <f t="shared" ca="1" si="8"/>
        <v>45156</v>
      </c>
      <c r="AD514" s="20"/>
    </row>
    <row r="515" spans="28:30">
      <c r="AB515" s="21" t="str">
        <f>IFERROR(DATE(PRESTAMO!O515,PRESTAMO!N515,PRESTAMO!M515),"")</f>
        <v/>
      </c>
      <c r="AC515" s="22">
        <f t="shared" ref="AC515:AC578" ca="1" si="9">TODAY()</f>
        <v>45156</v>
      </c>
      <c r="AD515" s="20"/>
    </row>
    <row r="516" spans="28:30">
      <c r="AB516" s="21" t="str">
        <f>IFERROR(DATE(PRESTAMO!O516,PRESTAMO!N516,PRESTAMO!M516),"")</f>
        <v/>
      </c>
      <c r="AC516" s="22">
        <f t="shared" ca="1" si="9"/>
        <v>45156</v>
      </c>
      <c r="AD516" s="20"/>
    </row>
    <row r="517" spans="28:30">
      <c r="AB517" s="21" t="str">
        <f>IFERROR(DATE(PRESTAMO!O517,PRESTAMO!N517,PRESTAMO!M517),"")</f>
        <v/>
      </c>
      <c r="AC517" s="22">
        <f t="shared" ca="1" si="9"/>
        <v>45156</v>
      </c>
      <c r="AD517" s="20"/>
    </row>
    <row r="518" spans="28:30">
      <c r="AB518" s="21" t="str">
        <f>IFERROR(DATE(PRESTAMO!O518,PRESTAMO!N518,PRESTAMO!M518),"")</f>
        <v/>
      </c>
      <c r="AC518" s="22">
        <f t="shared" ca="1" si="9"/>
        <v>45156</v>
      </c>
      <c r="AD518" s="20"/>
    </row>
    <row r="519" spans="28:30">
      <c r="AB519" s="21" t="str">
        <f>IFERROR(DATE(PRESTAMO!O519,PRESTAMO!N519,PRESTAMO!M519),"")</f>
        <v/>
      </c>
      <c r="AC519" s="22">
        <f t="shared" ca="1" si="9"/>
        <v>45156</v>
      </c>
      <c r="AD519" s="20"/>
    </row>
    <row r="520" spans="28:30">
      <c r="AB520" s="21" t="str">
        <f>IFERROR(DATE(PRESTAMO!O520,PRESTAMO!N520,PRESTAMO!M520),"")</f>
        <v/>
      </c>
      <c r="AC520" s="22">
        <f t="shared" ca="1" si="9"/>
        <v>45156</v>
      </c>
      <c r="AD520" s="20"/>
    </row>
    <row r="521" spans="28:30">
      <c r="AB521" s="21" t="str">
        <f>IFERROR(DATE(PRESTAMO!O521,PRESTAMO!N521,PRESTAMO!M521),"")</f>
        <v/>
      </c>
      <c r="AC521" s="22">
        <f t="shared" ca="1" si="9"/>
        <v>45156</v>
      </c>
      <c r="AD521" s="20"/>
    </row>
    <row r="522" spans="28:30">
      <c r="AB522" s="21" t="str">
        <f>IFERROR(DATE(PRESTAMO!O522,PRESTAMO!N522,PRESTAMO!M522),"")</f>
        <v/>
      </c>
      <c r="AC522" s="22">
        <f t="shared" ca="1" si="9"/>
        <v>45156</v>
      </c>
      <c r="AD522" s="20"/>
    </row>
    <row r="523" spans="28:30">
      <c r="AB523" s="21" t="str">
        <f>IFERROR(DATE(PRESTAMO!O523,PRESTAMO!N523,PRESTAMO!M523),"")</f>
        <v/>
      </c>
      <c r="AC523" s="22">
        <f t="shared" ca="1" si="9"/>
        <v>45156</v>
      </c>
      <c r="AD523" s="20"/>
    </row>
    <row r="524" spans="28:30">
      <c r="AB524" s="21" t="str">
        <f>IFERROR(DATE(PRESTAMO!O524,PRESTAMO!N524,PRESTAMO!M524),"")</f>
        <v/>
      </c>
      <c r="AC524" s="22">
        <f t="shared" ca="1" si="9"/>
        <v>45156</v>
      </c>
      <c r="AD524" s="20"/>
    </row>
    <row r="525" spans="28:30">
      <c r="AB525" s="21" t="str">
        <f>IFERROR(DATE(PRESTAMO!O525,PRESTAMO!N525,PRESTAMO!M525),"")</f>
        <v/>
      </c>
      <c r="AC525" s="22">
        <f t="shared" ca="1" si="9"/>
        <v>45156</v>
      </c>
      <c r="AD525" s="20"/>
    </row>
    <row r="526" spans="28:30">
      <c r="AB526" s="21" t="str">
        <f>IFERROR(DATE(PRESTAMO!O526,PRESTAMO!N526,PRESTAMO!M526),"")</f>
        <v/>
      </c>
      <c r="AC526" s="22">
        <f t="shared" ca="1" si="9"/>
        <v>45156</v>
      </c>
      <c r="AD526" s="20"/>
    </row>
    <row r="527" spans="28:30">
      <c r="AB527" s="21" t="str">
        <f>IFERROR(DATE(PRESTAMO!O527,PRESTAMO!N527,PRESTAMO!M527),"")</f>
        <v/>
      </c>
      <c r="AC527" s="22">
        <f t="shared" ca="1" si="9"/>
        <v>45156</v>
      </c>
      <c r="AD527" s="20"/>
    </row>
    <row r="528" spans="28:30">
      <c r="AB528" s="21" t="str">
        <f>IFERROR(DATE(PRESTAMO!O528,PRESTAMO!N528,PRESTAMO!M528),"")</f>
        <v/>
      </c>
      <c r="AC528" s="22">
        <f t="shared" ca="1" si="9"/>
        <v>45156</v>
      </c>
      <c r="AD528" s="20"/>
    </row>
    <row r="529" spans="28:30">
      <c r="AB529" s="21" t="str">
        <f>IFERROR(DATE(PRESTAMO!O529,PRESTAMO!N529,PRESTAMO!M529),"")</f>
        <v/>
      </c>
      <c r="AC529" s="22">
        <f t="shared" ca="1" si="9"/>
        <v>45156</v>
      </c>
      <c r="AD529" s="20"/>
    </row>
    <row r="530" spans="28:30">
      <c r="AB530" s="21" t="str">
        <f>IFERROR(DATE(PRESTAMO!O530,PRESTAMO!N530,PRESTAMO!M530),"")</f>
        <v/>
      </c>
      <c r="AC530" s="22">
        <f t="shared" ca="1" si="9"/>
        <v>45156</v>
      </c>
      <c r="AD530" s="20"/>
    </row>
    <row r="531" spans="28:30">
      <c r="AB531" s="21" t="str">
        <f>IFERROR(DATE(PRESTAMO!O531,PRESTAMO!N531,PRESTAMO!M531),"")</f>
        <v/>
      </c>
      <c r="AC531" s="22">
        <f t="shared" ca="1" si="9"/>
        <v>45156</v>
      </c>
      <c r="AD531" s="20"/>
    </row>
    <row r="532" spans="28:30">
      <c r="AB532" s="21" t="str">
        <f>IFERROR(DATE(PRESTAMO!O532,PRESTAMO!N532,PRESTAMO!M532),"")</f>
        <v/>
      </c>
      <c r="AC532" s="22">
        <f t="shared" ca="1" si="9"/>
        <v>45156</v>
      </c>
      <c r="AD532" s="20"/>
    </row>
    <row r="533" spans="28:30">
      <c r="AB533" s="21" t="str">
        <f>IFERROR(DATE(PRESTAMO!O533,PRESTAMO!N533,PRESTAMO!M533),"")</f>
        <v/>
      </c>
      <c r="AC533" s="22">
        <f t="shared" ca="1" si="9"/>
        <v>45156</v>
      </c>
      <c r="AD533" s="20"/>
    </row>
    <row r="534" spans="28:30">
      <c r="AB534" s="21" t="str">
        <f>IFERROR(DATE(PRESTAMO!O534,PRESTAMO!N534,PRESTAMO!M534),"")</f>
        <v/>
      </c>
      <c r="AC534" s="22">
        <f t="shared" ca="1" si="9"/>
        <v>45156</v>
      </c>
      <c r="AD534" s="20"/>
    </row>
    <row r="535" spans="28:30">
      <c r="AB535" s="21" t="str">
        <f>IFERROR(DATE(PRESTAMO!O535,PRESTAMO!N535,PRESTAMO!M535),"")</f>
        <v/>
      </c>
      <c r="AC535" s="22">
        <f t="shared" ca="1" si="9"/>
        <v>45156</v>
      </c>
      <c r="AD535" s="20"/>
    </row>
    <row r="536" spans="28:30">
      <c r="AB536" s="21" t="str">
        <f>IFERROR(DATE(PRESTAMO!O536,PRESTAMO!N536,PRESTAMO!M536),"")</f>
        <v/>
      </c>
      <c r="AC536" s="22">
        <f t="shared" ca="1" si="9"/>
        <v>45156</v>
      </c>
      <c r="AD536" s="20"/>
    </row>
    <row r="537" spans="28:30">
      <c r="AB537" s="21" t="str">
        <f>IFERROR(DATE(PRESTAMO!O537,PRESTAMO!N537,PRESTAMO!M537),"")</f>
        <v/>
      </c>
      <c r="AC537" s="22">
        <f t="shared" ca="1" si="9"/>
        <v>45156</v>
      </c>
      <c r="AD537" s="20"/>
    </row>
    <row r="538" spans="28:30">
      <c r="AB538" s="21" t="str">
        <f>IFERROR(DATE(PRESTAMO!O538,PRESTAMO!N538,PRESTAMO!M538),"")</f>
        <v/>
      </c>
      <c r="AC538" s="22">
        <f t="shared" ca="1" si="9"/>
        <v>45156</v>
      </c>
      <c r="AD538" s="20"/>
    </row>
    <row r="539" spans="28:30">
      <c r="AB539" s="21" t="str">
        <f>IFERROR(DATE(PRESTAMO!O539,PRESTAMO!N539,PRESTAMO!M539),"")</f>
        <v/>
      </c>
      <c r="AC539" s="22">
        <f t="shared" ca="1" si="9"/>
        <v>45156</v>
      </c>
      <c r="AD539" s="20"/>
    </row>
    <row r="540" spans="28:30">
      <c r="AB540" s="21" t="str">
        <f>IFERROR(DATE(PRESTAMO!O540,PRESTAMO!N540,PRESTAMO!M540),"")</f>
        <v/>
      </c>
      <c r="AC540" s="22">
        <f t="shared" ca="1" si="9"/>
        <v>45156</v>
      </c>
      <c r="AD540" s="20"/>
    </row>
    <row r="541" spans="28:30">
      <c r="AB541" s="21" t="str">
        <f>IFERROR(DATE(PRESTAMO!O541,PRESTAMO!N541,PRESTAMO!M541),"")</f>
        <v/>
      </c>
      <c r="AC541" s="22">
        <f t="shared" ca="1" si="9"/>
        <v>45156</v>
      </c>
      <c r="AD541" s="20"/>
    </row>
    <row r="542" spans="28:30">
      <c r="AB542" s="21" t="str">
        <f>IFERROR(DATE(PRESTAMO!O542,PRESTAMO!N542,PRESTAMO!M542),"")</f>
        <v/>
      </c>
      <c r="AC542" s="22">
        <f t="shared" ca="1" si="9"/>
        <v>45156</v>
      </c>
      <c r="AD542" s="20"/>
    </row>
    <row r="543" spans="28:30">
      <c r="AB543" s="21" t="str">
        <f>IFERROR(DATE(PRESTAMO!O543,PRESTAMO!N543,PRESTAMO!M543),"")</f>
        <v/>
      </c>
      <c r="AC543" s="22">
        <f t="shared" ca="1" si="9"/>
        <v>45156</v>
      </c>
      <c r="AD543" s="20"/>
    </row>
    <row r="544" spans="28:30">
      <c r="AB544" s="21" t="str">
        <f>IFERROR(DATE(PRESTAMO!O544,PRESTAMO!N544,PRESTAMO!M544),"")</f>
        <v/>
      </c>
      <c r="AC544" s="22">
        <f t="shared" ca="1" si="9"/>
        <v>45156</v>
      </c>
      <c r="AD544" s="20"/>
    </row>
    <row r="545" spans="28:30">
      <c r="AB545" s="21" t="str">
        <f>IFERROR(DATE(PRESTAMO!O545,PRESTAMO!N545,PRESTAMO!M545),"")</f>
        <v/>
      </c>
      <c r="AC545" s="22">
        <f t="shared" ca="1" si="9"/>
        <v>45156</v>
      </c>
      <c r="AD545" s="20"/>
    </row>
    <row r="546" spans="28:30">
      <c r="AB546" s="21" t="str">
        <f>IFERROR(DATE(PRESTAMO!O546,PRESTAMO!N546,PRESTAMO!M546),"")</f>
        <v/>
      </c>
      <c r="AC546" s="22">
        <f t="shared" ca="1" si="9"/>
        <v>45156</v>
      </c>
      <c r="AD546" s="20"/>
    </row>
    <row r="547" spans="28:30">
      <c r="AB547" s="21" t="str">
        <f>IFERROR(DATE(PRESTAMO!O547,PRESTAMO!N547,PRESTAMO!M547),"")</f>
        <v/>
      </c>
      <c r="AC547" s="22">
        <f t="shared" ca="1" si="9"/>
        <v>45156</v>
      </c>
      <c r="AD547" s="20"/>
    </row>
    <row r="548" spans="28:30">
      <c r="AB548" s="21" t="str">
        <f>IFERROR(DATE(PRESTAMO!O548,PRESTAMO!N548,PRESTAMO!M548),"")</f>
        <v/>
      </c>
      <c r="AC548" s="22">
        <f t="shared" ca="1" si="9"/>
        <v>45156</v>
      </c>
      <c r="AD548" s="20"/>
    </row>
    <row r="549" spans="28:30">
      <c r="AB549" s="21" t="str">
        <f>IFERROR(DATE(PRESTAMO!O549,PRESTAMO!N549,PRESTAMO!M549),"")</f>
        <v/>
      </c>
      <c r="AC549" s="22">
        <f t="shared" ca="1" si="9"/>
        <v>45156</v>
      </c>
      <c r="AD549" s="20"/>
    </row>
    <row r="550" spans="28:30">
      <c r="AB550" s="21" t="str">
        <f>IFERROR(DATE(PRESTAMO!O550,PRESTAMO!N550,PRESTAMO!M550),"")</f>
        <v/>
      </c>
      <c r="AC550" s="22">
        <f t="shared" ca="1" si="9"/>
        <v>45156</v>
      </c>
      <c r="AD550" s="20"/>
    </row>
    <row r="551" spans="28:30">
      <c r="AB551" s="21" t="str">
        <f>IFERROR(DATE(PRESTAMO!O551,PRESTAMO!N551,PRESTAMO!M551),"")</f>
        <v/>
      </c>
      <c r="AC551" s="22">
        <f t="shared" ca="1" si="9"/>
        <v>45156</v>
      </c>
      <c r="AD551" s="20"/>
    </row>
    <row r="552" spans="28:30">
      <c r="AB552" s="21" t="str">
        <f>IFERROR(DATE(PRESTAMO!O552,PRESTAMO!N552,PRESTAMO!M552),"")</f>
        <v/>
      </c>
      <c r="AC552" s="22">
        <f t="shared" ca="1" si="9"/>
        <v>45156</v>
      </c>
      <c r="AD552" s="20"/>
    </row>
    <row r="553" spans="28:30">
      <c r="AB553" s="21" t="str">
        <f>IFERROR(DATE(PRESTAMO!O553,PRESTAMO!N553,PRESTAMO!M553),"")</f>
        <v/>
      </c>
      <c r="AC553" s="22">
        <f t="shared" ca="1" si="9"/>
        <v>45156</v>
      </c>
      <c r="AD553" s="20"/>
    </row>
    <row r="554" spans="28:30">
      <c r="AB554" s="21" t="str">
        <f>IFERROR(DATE(PRESTAMO!O554,PRESTAMO!N554,PRESTAMO!M554),"")</f>
        <v/>
      </c>
      <c r="AC554" s="22">
        <f t="shared" ca="1" si="9"/>
        <v>45156</v>
      </c>
      <c r="AD554" s="20"/>
    </row>
    <row r="555" spans="28:30">
      <c r="AB555" s="21" t="str">
        <f>IFERROR(DATE(PRESTAMO!O555,PRESTAMO!N555,PRESTAMO!M555),"")</f>
        <v/>
      </c>
      <c r="AC555" s="22">
        <f t="shared" ca="1" si="9"/>
        <v>45156</v>
      </c>
      <c r="AD555" s="20"/>
    </row>
    <row r="556" spans="28:30">
      <c r="AB556" s="21" t="str">
        <f>IFERROR(DATE(PRESTAMO!O556,PRESTAMO!N556,PRESTAMO!M556),"")</f>
        <v/>
      </c>
      <c r="AC556" s="22">
        <f t="shared" ca="1" si="9"/>
        <v>45156</v>
      </c>
      <c r="AD556" s="20"/>
    </row>
    <row r="557" spans="28:30">
      <c r="AB557" s="21" t="str">
        <f>IFERROR(DATE(PRESTAMO!O557,PRESTAMO!N557,PRESTAMO!M557),"")</f>
        <v/>
      </c>
      <c r="AC557" s="22">
        <f t="shared" ca="1" si="9"/>
        <v>45156</v>
      </c>
      <c r="AD557" s="20"/>
    </row>
    <row r="558" spans="28:30">
      <c r="AB558" s="21" t="str">
        <f>IFERROR(DATE(PRESTAMO!O558,PRESTAMO!N558,PRESTAMO!M558),"")</f>
        <v/>
      </c>
      <c r="AC558" s="22">
        <f t="shared" ca="1" si="9"/>
        <v>45156</v>
      </c>
      <c r="AD558" s="20"/>
    </row>
    <row r="559" spans="28:30">
      <c r="AB559" s="21" t="str">
        <f>IFERROR(DATE(PRESTAMO!O559,PRESTAMO!N559,PRESTAMO!M559),"")</f>
        <v/>
      </c>
      <c r="AC559" s="22">
        <f t="shared" ca="1" si="9"/>
        <v>45156</v>
      </c>
      <c r="AD559" s="20"/>
    </row>
    <row r="560" spans="28:30">
      <c r="AB560" s="21" t="str">
        <f>IFERROR(DATE(PRESTAMO!O560,PRESTAMO!N560,PRESTAMO!M560),"")</f>
        <v/>
      </c>
      <c r="AC560" s="22">
        <f t="shared" ca="1" si="9"/>
        <v>45156</v>
      </c>
      <c r="AD560" s="20"/>
    </row>
    <row r="561" spans="28:30">
      <c r="AB561" s="21" t="str">
        <f>IFERROR(DATE(PRESTAMO!O561,PRESTAMO!N561,PRESTAMO!M561),"")</f>
        <v/>
      </c>
      <c r="AC561" s="22">
        <f t="shared" ca="1" si="9"/>
        <v>45156</v>
      </c>
      <c r="AD561" s="20"/>
    </row>
    <row r="562" spans="28:30">
      <c r="AB562" s="21" t="str">
        <f>IFERROR(DATE(PRESTAMO!O562,PRESTAMO!N562,PRESTAMO!M562),"")</f>
        <v/>
      </c>
      <c r="AC562" s="22">
        <f t="shared" ca="1" si="9"/>
        <v>45156</v>
      </c>
      <c r="AD562" s="20"/>
    </row>
    <row r="563" spans="28:30">
      <c r="AB563" s="21" t="str">
        <f>IFERROR(DATE(PRESTAMO!O563,PRESTAMO!N563,PRESTAMO!M563),"")</f>
        <v/>
      </c>
      <c r="AC563" s="22">
        <f t="shared" ca="1" si="9"/>
        <v>45156</v>
      </c>
      <c r="AD563" s="20"/>
    </row>
    <row r="564" spans="28:30">
      <c r="AB564" s="21" t="str">
        <f>IFERROR(DATE(PRESTAMO!O564,PRESTAMO!N564,PRESTAMO!M564),"")</f>
        <v/>
      </c>
      <c r="AC564" s="22">
        <f t="shared" ca="1" si="9"/>
        <v>45156</v>
      </c>
      <c r="AD564" s="20"/>
    </row>
    <row r="565" spans="28:30">
      <c r="AB565" s="21" t="str">
        <f>IFERROR(DATE(PRESTAMO!O565,PRESTAMO!N565,PRESTAMO!M565),"")</f>
        <v/>
      </c>
      <c r="AC565" s="22">
        <f t="shared" ca="1" si="9"/>
        <v>45156</v>
      </c>
      <c r="AD565" s="20"/>
    </row>
    <row r="566" spans="28:30">
      <c r="AB566" s="21" t="str">
        <f>IFERROR(DATE(PRESTAMO!O566,PRESTAMO!N566,PRESTAMO!M566),"")</f>
        <v/>
      </c>
      <c r="AC566" s="22">
        <f t="shared" ca="1" si="9"/>
        <v>45156</v>
      </c>
      <c r="AD566" s="20"/>
    </row>
    <row r="567" spans="28:30">
      <c r="AB567" s="21" t="str">
        <f>IFERROR(DATE(PRESTAMO!O567,PRESTAMO!N567,PRESTAMO!M567),"")</f>
        <v/>
      </c>
      <c r="AC567" s="22">
        <f t="shared" ca="1" si="9"/>
        <v>45156</v>
      </c>
      <c r="AD567" s="20"/>
    </row>
    <row r="568" spans="28:30">
      <c r="AB568" s="21" t="str">
        <f>IFERROR(DATE(PRESTAMO!O568,PRESTAMO!N568,PRESTAMO!M568),"")</f>
        <v/>
      </c>
      <c r="AC568" s="22">
        <f t="shared" ca="1" si="9"/>
        <v>45156</v>
      </c>
      <c r="AD568" s="20"/>
    </row>
    <row r="569" spans="28:30">
      <c r="AB569" s="21" t="str">
        <f>IFERROR(DATE(PRESTAMO!O569,PRESTAMO!N569,PRESTAMO!M569),"")</f>
        <v/>
      </c>
      <c r="AC569" s="22">
        <f t="shared" ca="1" si="9"/>
        <v>45156</v>
      </c>
      <c r="AD569" s="20"/>
    </row>
    <row r="570" spans="28:30">
      <c r="AB570" s="21" t="str">
        <f>IFERROR(DATE(PRESTAMO!O570,PRESTAMO!N570,PRESTAMO!M570),"")</f>
        <v/>
      </c>
      <c r="AC570" s="22">
        <f t="shared" ca="1" si="9"/>
        <v>45156</v>
      </c>
      <c r="AD570" s="20"/>
    </row>
    <row r="571" spans="28:30">
      <c r="AB571" s="21" t="str">
        <f>IFERROR(DATE(PRESTAMO!O571,PRESTAMO!N571,PRESTAMO!M571),"")</f>
        <v/>
      </c>
      <c r="AC571" s="22">
        <f t="shared" ca="1" si="9"/>
        <v>45156</v>
      </c>
      <c r="AD571" s="20"/>
    </row>
    <row r="572" spans="28:30">
      <c r="AB572" s="21" t="str">
        <f>IFERROR(DATE(PRESTAMO!O572,PRESTAMO!N572,PRESTAMO!M572),"")</f>
        <v/>
      </c>
      <c r="AC572" s="22">
        <f t="shared" ca="1" si="9"/>
        <v>45156</v>
      </c>
      <c r="AD572" s="20"/>
    </row>
    <row r="573" spans="28:30">
      <c r="AB573" s="21" t="str">
        <f>IFERROR(DATE(PRESTAMO!O573,PRESTAMO!N573,PRESTAMO!M573),"")</f>
        <v/>
      </c>
      <c r="AC573" s="22">
        <f t="shared" ca="1" si="9"/>
        <v>45156</v>
      </c>
      <c r="AD573" s="20"/>
    </row>
    <row r="574" spans="28:30">
      <c r="AB574" s="21" t="str">
        <f>IFERROR(DATE(PRESTAMO!O574,PRESTAMO!N574,PRESTAMO!M574),"")</f>
        <v/>
      </c>
      <c r="AC574" s="22">
        <f t="shared" ca="1" si="9"/>
        <v>45156</v>
      </c>
      <c r="AD574" s="20"/>
    </row>
    <row r="575" spans="28:30">
      <c r="AB575" s="21" t="str">
        <f>IFERROR(DATE(PRESTAMO!O575,PRESTAMO!N575,PRESTAMO!M575),"")</f>
        <v/>
      </c>
      <c r="AC575" s="22">
        <f t="shared" ca="1" si="9"/>
        <v>45156</v>
      </c>
      <c r="AD575" s="20"/>
    </row>
    <row r="576" spans="28:30">
      <c r="AB576" s="21" t="str">
        <f>IFERROR(DATE(PRESTAMO!O576,PRESTAMO!N576,PRESTAMO!M576),"")</f>
        <v/>
      </c>
      <c r="AC576" s="22">
        <f t="shared" ca="1" si="9"/>
        <v>45156</v>
      </c>
      <c r="AD576" s="20"/>
    </row>
    <row r="577" spans="28:30">
      <c r="AB577" s="21" t="str">
        <f>IFERROR(DATE(PRESTAMO!O577,PRESTAMO!N577,PRESTAMO!M577),"")</f>
        <v/>
      </c>
      <c r="AC577" s="22">
        <f t="shared" ca="1" si="9"/>
        <v>45156</v>
      </c>
      <c r="AD577" s="20"/>
    </row>
    <row r="578" spans="28:30">
      <c r="AB578" s="21" t="str">
        <f>IFERROR(DATE(PRESTAMO!O578,PRESTAMO!N578,PRESTAMO!M578),"")</f>
        <v/>
      </c>
      <c r="AC578" s="22">
        <f t="shared" ca="1" si="9"/>
        <v>45156</v>
      </c>
      <c r="AD578" s="20"/>
    </row>
    <row r="579" spans="28:30">
      <c r="AB579" s="21" t="str">
        <f>IFERROR(DATE(PRESTAMO!O579,PRESTAMO!N579,PRESTAMO!M579),"")</f>
        <v/>
      </c>
      <c r="AC579" s="22">
        <f t="shared" ref="AC579:AC642" ca="1" si="10">TODAY()</f>
        <v>45156</v>
      </c>
      <c r="AD579" s="20"/>
    </row>
    <row r="580" spans="28:30">
      <c r="AB580" s="21" t="str">
        <f>IFERROR(DATE(PRESTAMO!O580,PRESTAMO!N580,PRESTAMO!M580),"")</f>
        <v/>
      </c>
      <c r="AC580" s="22">
        <f t="shared" ca="1" si="10"/>
        <v>45156</v>
      </c>
      <c r="AD580" s="20"/>
    </row>
    <row r="581" spans="28:30">
      <c r="AB581" s="21" t="str">
        <f>IFERROR(DATE(PRESTAMO!O581,PRESTAMO!N581,PRESTAMO!M581),"")</f>
        <v/>
      </c>
      <c r="AC581" s="22">
        <f t="shared" ca="1" si="10"/>
        <v>45156</v>
      </c>
      <c r="AD581" s="20"/>
    </row>
    <row r="582" spans="28:30">
      <c r="AB582" s="21" t="str">
        <f>IFERROR(DATE(PRESTAMO!O582,PRESTAMO!N582,PRESTAMO!M582),"")</f>
        <v/>
      </c>
      <c r="AC582" s="22">
        <f t="shared" ca="1" si="10"/>
        <v>45156</v>
      </c>
      <c r="AD582" s="20"/>
    </row>
    <row r="583" spans="28:30">
      <c r="AB583" s="21" t="str">
        <f>IFERROR(DATE(PRESTAMO!O583,PRESTAMO!N583,PRESTAMO!M583),"")</f>
        <v/>
      </c>
      <c r="AC583" s="22">
        <f t="shared" ca="1" si="10"/>
        <v>45156</v>
      </c>
      <c r="AD583" s="20"/>
    </row>
    <row r="584" spans="28:30">
      <c r="AB584" s="21" t="str">
        <f>IFERROR(DATE(PRESTAMO!O584,PRESTAMO!N584,PRESTAMO!M584),"")</f>
        <v/>
      </c>
      <c r="AC584" s="22">
        <f t="shared" ca="1" si="10"/>
        <v>45156</v>
      </c>
      <c r="AD584" s="20"/>
    </row>
    <row r="585" spans="28:30">
      <c r="AB585" s="21" t="str">
        <f>IFERROR(DATE(PRESTAMO!O585,PRESTAMO!N585,PRESTAMO!M585),"")</f>
        <v/>
      </c>
      <c r="AC585" s="22">
        <f t="shared" ca="1" si="10"/>
        <v>45156</v>
      </c>
      <c r="AD585" s="20"/>
    </row>
    <row r="586" spans="28:30">
      <c r="AB586" s="21" t="str">
        <f>IFERROR(DATE(PRESTAMO!O586,PRESTAMO!N586,PRESTAMO!M586),"")</f>
        <v/>
      </c>
      <c r="AC586" s="22">
        <f t="shared" ca="1" si="10"/>
        <v>45156</v>
      </c>
      <c r="AD586" s="20"/>
    </row>
    <row r="587" spans="28:30">
      <c r="AB587" s="21" t="str">
        <f>IFERROR(DATE(PRESTAMO!O587,PRESTAMO!N587,PRESTAMO!M587),"")</f>
        <v/>
      </c>
      <c r="AC587" s="22">
        <f t="shared" ca="1" si="10"/>
        <v>45156</v>
      </c>
      <c r="AD587" s="20"/>
    </row>
    <row r="588" spans="28:30">
      <c r="AB588" s="21" t="str">
        <f>IFERROR(DATE(PRESTAMO!O588,PRESTAMO!N588,PRESTAMO!M588),"")</f>
        <v/>
      </c>
      <c r="AC588" s="22">
        <f t="shared" ca="1" si="10"/>
        <v>45156</v>
      </c>
      <c r="AD588" s="20"/>
    </row>
    <row r="589" spans="28:30">
      <c r="AB589" s="21" t="str">
        <f>IFERROR(DATE(PRESTAMO!O589,PRESTAMO!N589,PRESTAMO!M589),"")</f>
        <v/>
      </c>
      <c r="AC589" s="22">
        <f t="shared" ca="1" si="10"/>
        <v>45156</v>
      </c>
      <c r="AD589" s="20"/>
    </row>
    <row r="590" spans="28:30">
      <c r="AB590" s="21" t="str">
        <f>IFERROR(DATE(PRESTAMO!O590,PRESTAMO!N590,PRESTAMO!M590),"")</f>
        <v/>
      </c>
      <c r="AC590" s="22">
        <f t="shared" ca="1" si="10"/>
        <v>45156</v>
      </c>
      <c r="AD590" s="20"/>
    </row>
    <row r="591" spans="28:30">
      <c r="AB591" s="21" t="str">
        <f>IFERROR(DATE(PRESTAMO!O591,PRESTAMO!N591,PRESTAMO!M591),"")</f>
        <v/>
      </c>
      <c r="AC591" s="22">
        <f t="shared" ca="1" si="10"/>
        <v>45156</v>
      </c>
      <c r="AD591" s="20"/>
    </row>
    <row r="592" spans="28:30">
      <c r="AB592" s="21" t="str">
        <f>IFERROR(DATE(PRESTAMO!O592,PRESTAMO!N592,PRESTAMO!M592),"")</f>
        <v/>
      </c>
      <c r="AC592" s="22">
        <f t="shared" ca="1" si="10"/>
        <v>45156</v>
      </c>
      <c r="AD592" s="20"/>
    </row>
    <row r="593" spans="28:30">
      <c r="AB593" s="21" t="str">
        <f>IFERROR(DATE(PRESTAMO!O593,PRESTAMO!N593,PRESTAMO!M593),"")</f>
        <v/>
      </c>
      <c r="AC593" s="22">
        <f t="shared" ca="1" si="10"/>
        <v>45156</v>
      </c>
      <c r="AD593" s="20"/>
    </row>
    <row r="594" spans="28:30">
      <c r="AB594" s="21" t="str">
        <f>IFERROR(DATE(PRESTAMO!O594,PRESTAMO!N594,PRESTAMO!M594),"")</f>
        <v/>
      </c>
      <c r="AC594" s="22">
        <f t="shared" ca="1" si="10"/>
        <v>45156</v>
      </c>
      <c r="AD594" s="20"/>
    </row>
    <row r="595" spans="28:30">
      <c r="AB595" s="21" t="str">
        <f>IFERROR(DATE(PRESTAMO!O595,PRESTAMO!N595,PRESTAMO!M595),"")</f>
        <v/>
      </c>
      <c r="AC595" s="22">
        <f t="shared" ca="1" si="10"/>
        <v>45156</v>
      </c>
      <c r="AD595" s="20"/>
    </row>
    <row r="596" spans="28:30">
      <c r="AB596" s="21" t="str">
        <f>IFERROR(DATE(PRESTAMO!O596,PRESTAMO!N596,PRESTAMO!M596),"")</f>
        <v/>
      </c>
      <c r="AC596" s="22">
        <f t="shared" ca="1" si="10"/>
        <v>45156</v>
      </c>
      <c r="AD596" s="20"/>
    </row>
    <row r="597" spans="28:30">
      <c r="AB597" s="21" t="str">
        <f>IFERROR(DATE(PRESTAMO!O597,PRESTAMO!N597,PRESTAMO!M597),"")</f>
        <v/>
      </c>
      <c r="AC597" s="22">
        <f t="shared" ca="1" si="10"/>
        <v>45156</v>
      </c>
      <c r="AD597" s="20"/>
    </row>
    <row r="598" spans="28:30">
      <c r="AB598" s="21" t="str">
        <f>IFERROR(DATE(PRESTAMO!O598,PRESTAMO!N598,PRESTAMO!M598),"")</f>
        <v/>
      </c>
      <c r="AC598" s="22">
        <f t="shared" ca="1" si="10"/>
        <v>45156</v>
      </c>
      <c r="AD598" s="20"/>
    </row>
    <row r="599" spans="28:30">
      <c r="AB599" s="21" t="str">
        <f>IFERROR(DATE(PRESTAMO!O599,PRESTAMO!N599,PRESTAMO!M599),"")</f>
        <v/>
      </c>
      <c r="AC599" s="22">
        <f t="shared" ca="1" si="10"/>
        <v>45156</v>
      </c>
      <c r="AD599" s="20"/>
    </row>
    <row r="600" spans="28:30">
      <c r="AB600" s="21" t="str">
        <f>IFERROR(DATE(PRESTAMO!O600,PRESTAMO!N600,PRESTAMO!M600),"")</f>
        <v/>
      </c>
      <c r="AC600" s="22">
        <f t="shared" ca="1" si="10"/>
        <v>45156</v>
      </c>
      <c r="AD600" s="20"/>
    </row>
    <row r="601" spans="28:30">
      <c r="AB601" s="21" t="str">
        <f>IFERROR(DATE(PRESTAMO!O601,PRESTAMO!N601,PRESTAMO!M601),"")</f>
        <v/>
      </c>
      <c r="AC601" s="22">
        <f t="shared" ca="1" si="10"/>
        <v>45156</v>
      </c>
      <c r="AD601" s="20"/>
    </row>
    <row r="602" spans="28:30">
      <c r="AB602" s="21" t="str">
        <f>IFERROR(DATE(PRESTAMO!O602,PRESTAMO!N602,PRESTAMO!M602),"")</f>
        <v/>
      </c>
      <c r="AC602" s="22">
        <f t="shared" ca="1" si="10"/>
        <v>45156</v>
      </c>
      <c r="AD602" s="20"/>
    </row>
    <row r="603" spans="28:30">
      <c r="AB603" s="21" t="str">
        <f>IFERROR(DATE(PRESTAMO!O603,PRESTAMO!N603,PRESTAMO!M603),"")</f>
        <v/>
      </c>
      <c r="AC603" s="22">
        <f t="shared" ca="1" si="10"/>
        <v>45156</v>
      </c>
      <c r="AD603" s="20"/>
    </row>
    <row r="604" spans="28:30">
      <c r="AB604" s="21" t="str">
        <f>IFERROR(DATE(PRESTAMO!O604,PRESTAMO!N604,PRESTAMO!M604),"")</f>
        <v/>
      </c>
      <c r="AC604" s="22">
        <f t="shared" ca="1" si="10"/>
        <v>45156</v>
      </c>
      <c r="AD604" s="20"/>
    </row>
    <row r="605" spans="28:30">
      <c r="AB605" s="21" t="str">
        <f>IFERROR(DATE(PRESTAMO!O605,PRESTAMO!N605,PRESTAMO!M605),"")</f>
        <v/>
      </c>
      <c r="AC605" s="22">
        <f t="shared" ca="1" si="10"/>
        <v>45156</v>
      </c>
      <c r="AD605" s="20"/>
    </row>
    <row r="606" spans="28:30">
      <c r="AB606" s="21" t="str">
        <f>IFERROR(DATE(PRESTAMO!O606,PRESTAMO!N606,PRESTAMO!M606),"")</f>
        <v/>
      </c>
      <c r="AC606" s="22">
        <f t="shared" ca="1" si="10"/>
        <v>45156</v>
      </c>
      <c r="AD606" s="20"/>
    </row>
    <row r="607" spans="28:30">
      <c r="AB607" s="21" t="str">
        <f>IFERROR(DATE(PRESTAMO!O607,PRESTAMO!N607,PRESTAMO!M607),"")</f>
        <v/>
      </c>
      <c r="AC607" s="22">
        <f t="shared" ca="1" si="10"/>
        <v>45156</v>
      </c>
      <c r="AD607" s="20"/>
    </row>
    <row r="608" spans="28:30">
      <c r="AB608" s="21" t="str">
        <f>IFERROR(DATE(PRESTAMO!O608,PRESTAMO!N608,PRESTAMO!M608),"")</f>
        <v/>
      </c>
      <c r="AC608" s="22">
        <f t="shared" ca="1" si="10"/>
        <v>45156</v>
      </c>
      <c r="AD608" s="20"/>
    </row>
    <row r="609" spans="28:30">
      <c r="AB609" s="21" t="str">
        <f>IFERROR(DATE(PRESTAMO!O609,PRESTAMO!N609,PRESTAMO!M609),"")</f>
        <v/>
      </c>
      <c r="AC609" s="22">
        <f t="shared" ca="1" si="10"/>
        <v>45156</v>
      </c>
      <c r="AD609" s="20"/>
    </row>
    <row r="610" spans="28:30">
      <c r="AB610" s="21" t="str">
        <f>IFERROR(DATE(PRESTAMO!O610,PRESTAMO!N610,PRESTAMO!M610),"")</f>
        <v/>
      </c>
      <c r="AC610" s="22">
        <f t="shared" ca="1" si="10"/>
        <v>45156</v>
      </c>
      <c r="AD610" s="20"/>
    </row>
    <row r="611" spans="28:30">
      <c r="AB611" s="21" t="str">
        <f>IFERROR(DATE(PRESTAMO!O611,PRESTAMO!N611,PRESTAMO!M611),"")</f>
        <v/>
      </c>
      <c r="AC611" s="22">
        <f t="shared" ca="1" si="10"/>
        <v>45156</v>
      </c>
      <c r="AD611" s="20"/>
    </row>
    <row r="612" spans="28:30">
      <c r="AB612" s="21" t="str">
        <f>IFERROR(DATE(PRESTAMO!O612,PRESTAMO!N612,PRESTAMO!M612),"")</f>
        <v/>
      </c>
      <c r="AC612" s="22">
        <f t="shared" ca="1" si="10"/>
        <v>45156</v>
      </c>
      <c r="AD612" s="20"/>
    </row>
    <row r="613" spans="28:30">
      <c r="AB613" s="21" t="str">
        <f>IFERROR(DATE(PRESTAMO!O613,PRESTAMO!N613,PRESTAMO!M613),"")</f>
        <v/>
      </c>
      <c r="AC613" s="22">
        <f t="shared" ca="1" si="10"/>
        <v>45156</v>
      </c>
      <c r="AD613" s="20"/>
    </row>
    <row r="614" spans="28:30">
      <c r="AB614" s="21" t="str">
        <f>IFERROR(DATE(PRESTAMO!O614,PRESTAMO!N614,PRESTAMO!M614),"")</f>
        <v/>
      </c>
      <c r="AC614" s="22">
        <f t="shared" ca="1" si="10"/>
        <v>45156</v>
      </c>
      <c r="AD614" s="20"/>
    </row>
    <row r="615" spans="28:30">
      <c r="AB615" s="21" t="str">
        <f>IFERROR(DATE(PRESTAMO!O615,PRESTAMO!N615,PRESTAMO!M615),"")</f>
        <v/>
      </c>
      <c r="AC615" s="22">
        <f t="shared" ca="1" si="10"/>
        <v>45156</v>
      </c>
      <c r="AD615" s="20"/>
    </row>
    <row r="616" spans="28:30">
      <c r="AB616" s="21" t="str">
        <f>IFERROR(DATE(PRESTAMO!O616,PRESTAMO!N616,PRESTAMO!M616),"")</f>
        <v/>
      </c>
      <c r="AC616" s="22">
        <f t="shared" ca="1" si="10"/>
        <v>45156</v>
      </c>
      <c r="AD616" s="20"/>
    </row>
    <row r="617" spans="28:30">
      <c r="AB617" s="21" t="str">
        <f>IFERROR(DATE(PRESTAMO!O617,PRESTAMO!N617,PRESTAMO!M617),"")</f>
        <v/>
      </c>
      <c r="AC617" s="22">
        <f t="shared" ca="1" si="10"/>
        <v>45156</v>
      </c>
      <c r="AD617" s="20"/>
    </row>
    <row r="618" spans="28:30">
      <c r="AB618" s="21" t="str">
        <f>IFERROR(DATE(PRESTAMO!O618,PRESTAMO!N618,PRESTAMO!M618),"")</f>
        <v/>
      </c>
      <c r="AC618" s="22">
        <f t="shared" ca="1" si="10"/>
        <v>45156</v>
      </c>
      <c r="AD618" s="20"/>
    </row>
    <row r="619" spans="28:30">
      <c r="AB619" s="21" t="str">
        <f>IFERROR(DATE(PRESTAMO!O619,PRESTAMO!N619,PRESTAMO!M619),"")</f>
        <v/>
      </c>
      <c r="AC619" s="22">
        <f t="shared" ca="1" si="10"/>
        <v>45156</v>
      </c>
      <c r="AD619" s="20"/>
    </row>
    <row r="620" spans="28:30">
      <c r="AB620" s="21" t="str">
        <f>IFERROR(DATE(PRESTAMO!O620,PRESTAMO!N620,PRESTAMO!M620),"")</f>
        <v/>
      </c>
      <c r="AC620" s="22">
        <f t="shared" ca="1" si="10"/>
        <v>45156</v>
      </c>
      <c r="AD620" s="20"/>
    </row>
    <row r="621" spans="28:30">
      <c r="AB621" s="21" t="str">
        <f>IFERROR(DATE(PRESTAMO!O621,PRESTAMO!N621,PRESTAMO!M621),"")</f>
        <v/>
      </c>
      <c r="AC621" s="22">
        <f t="shared" ca="1" si="10"/>
        <v>45156</v>
      </c>
      <c r="AD621" s="20"/>
    </row>
    <row r="622" spans="28:30">
      <c r="AB622" s="21" t="str">
        <f>IFERROR(DATE(PRESTAMO!O622,PRESTAMO!N622,PRESTAMO!M622),"")</f>
        <v/>
      </c>
      <c r="AC622" s="22">
        <f t="shared" ca="1" si="10"/>
        <v>45156</v>
      </c>
      <c r="AD622" s="20"/>
    </row>
    <row r="623" spans="28:30">
      <c r="AB623" s="21" t="str">
        <f>IFERROR(DATE(PRESTAMO!O623,PRESTAMO!N623,PRESTAMO!M623),"")</f>
        <v/>
      </c>
      <c r="AC623" s="22">
        <f t="shared" ca="1" si="10"/>
        <v>45156</v>
      </c>
      <c r="AD623" s="20"/>
    </row>
    <row r="624" spans="28:30">
      <c r="AB624" s="21" t="str">
        <f>IFERROR(DATE(PRESTAMO!O624,PRESTAMO!N624,PRESTAMO!M624),"")</f>
        <v/>
      </c>
      <c r="AC624" s="22">
        <f t="shared" ca="1" si="10"/>
        <v>45156</v>
      </c>
      <c r="AD624" s="20"/>
    </row>
    <row r="625" spans="28:30">
      <c r="AB625" s="21" t="str">
        <f>IFERROR(DATE(PRESTAMO!O625,PRESTAMO!N625,PRESTAMO!M625),"")</f>
        <v/>
      </c>
      <c r="AC625" s="22">
        <f t="shared" ca="1" si="10"/>
        <v>45156</v>
      </c>
      <c r="AD625" s="20"/>
    </row>
    <row r="626" spans="28:30">
      <c r="AB626" s="21" t="str">
        <f>IFERROR(DATE(PRESTAMO!O626,PRESTAMO!N626,PRESTAMO!M626),"")</f>
        <v/>
      </c>
      <c r="AC626" s="22">
        <f t="shared" ca="1" si="10"/>
        <v>45156</v>
      </c>
      <c r="AD626" s="20"/>
    </row>
    <row r="627" spans="28:30">
      <c r="AB627" s="21" t="str">
        <f>IFERROR(DATE(PRESTAMO!O627,PRESTAMO!N627,PRESTAMO!M627),"")</f>
        <v/>
      </c>
      <c r="AC627" s="22">
        <f t="shared" ca="1" si="10"/>
        <v>45156</v>
      </c>
      <c r="AD627" s="20"/>
    </row>
    <row r="628" spans="28:30">
      <c r="AB628" s="21" t="str">
        <f>IFERROR(DATE(PRESTAMO!O628,PRESTAMO!N628,PRESTAMO!M628),"")</f>
        <v/>
      </c>
      <c r="AC628" s="22">
        <f t="shared" ca="1" si="10"/>
        <v>45156</v>
      </c>
      <c r="AD628" s="20"/>
    </row>
    <row r="629" spans="28:30">
      <c r="AB629" s="21" t="str">
        <f>IFERROR(DATE(PRESTAMO!O629,PRESTAMO!N629,PRESTAMO!M629),"")</f>
        <v/>
      </c>
      <c r="AC629" s="22">
        <f t="shared" ca="1" si="10"/>
        <v>45156</v>
      </c>
      <c r="AD629" s="20"/>
    </row>
    <row r="630" spans="28:30">
      <c r="AB630" s="21" t="str">
        <f>IFERROR(DATE(PRESTAMO!O630,PRESTAMO!N630,PRESTAMO!M630),"")</f>
        <v/>
      </c>
      <c r="AC630" s="22">
        <f t="shared" ca="1" si="10"/>
        <v>45156</v>
      </c>
      <c r="AD630" s="20"/>
    </row>
    <row r="631" spans="28:30">
      <c r="AB631" s="21" t="str">
        <f>IFERROR(DATE(PRESTAMO!O631,PRESTAMO!N631,PRESTAMO!M631),"")</f>
        <v/>
      </c>
      <c r="AC631" s="22">
        <f t="shared" ca="1" si="10"/>
        <v>45156</v>
      </c>
      <c r="AD631" s="20"/>
    </row>
    <row r="632" spans="28:30">
      <c r="AB632" s="21" t="str">
        <f>IFERROR(DATE(PRESTAMO!O632,PRESTAMO!N632,PRESTAMO!M632),"")</f>
        <v/>
      </c>
      <c r="AC632" s="22">
        <f t="shared" ca="1" si="10"/>
        <v>45156</v>
      </c>
      <c r="AD632" s="20"/>
    </row>
    <row r="633" spans="28:30">
      <c r="AB633" s="21" t="str">
        <f>IFERROR(DATE(PRESTAMO!O633,PRESTAMO!N633,PRESTAMO!M633),"")</f>
        <v/>
      </c>
      <c r="AC633" s="22">
        <f t="shared" ca="1" si="10"/>
        <v>45156</v>
      </c>
      <c r="AD633" s="20"/>
    </row>
    <row r="634" spans="28:30">
      <c r="AB634" s="21" t="str">
        <f>IFERROR(DATE(PRESTAMO!O634,PRESTAMO!N634,PRESTAMO!M634),"")</f>
        <v/>
      </c>
      <c r="AC634" s="22">
        <f t="shared" ca="1" si="10"/>
        <v>45156</v>
      </c>
      <c r="AD634" s="20"/>
    </row>
    <row r="635" spans="28:30">
      <c r="AB635" s="21" t="str">
        <f>IFERROR(DATE(PRESTAMO!O635,PRESTAMO!N635,PRESTAMO!M635),"")</f>
        <v/>
      </c>
      <c r="AC635" s="22">
        <f t="shared" ca="1" si="10"/>
        <v>45156</v>
      </c>
      <c r="AD635" s="20"/>
    </row>
    <row r="636" spans="28:30">
      <c r="AB636" s="21" t="str">
        <f>IFERROR(DATE(PRESTAMO!O636,PRESTAMO!N636,PRESTAMO!M636),"")</f>
        <v/>
      </c>
      <c r="AC636" s="22">
        <f t="shared" ca="1" si="10"/>
        <v>45156</v>
      </c>
      <c r="AD636" s="20"/>
    </row>
    <row r="637" spans="28:30">
      <c r="AB637" s="21" t="str">
        <f>IFERROR(DATE(PRESTAMO!O637,PRESTAMO!N637,PRESTAMO!M637),"")</f>
        <v/>
      </c>
      <c r="AC637" s="22">
        <f t="shared" ca="1" si="10"/>
        <v>45156</v>
      </c>
      <c r="AD637" s="20"/>
    </row>
    <row r="638" spans="28:30">
      <c r="AB638" s="21" t="str">
        <f>IFERROR(DATE(PRESTAMO!O638,PRESTAMO!N638,PRESTAMO!M638),"")</f>
        <v/>
      </c>
      <c r="AC638" s="22">
        <f t="shared" ca="1" si="10"/>
        <v>45156</v>
      </c>
      <c r="AD638" s="20"/>
    </row>
    <row r="639" spans="28:30">
      <c r="AB639" s="21" t="str">
        <f>IFERROR(DATE(PRESTAMO!O639,PRESTAMO!N639,PRESTAMO!M639),"")</f>
        <v/>
      </c>
      <c r="AC639" s="22">
        <f t="shared" ca="1" si="10"/>
        <v>45156</v>
      </c>
      <c r="AD639" s="20"/>
    </row>
    <row r="640" spans="28:30">
      <c r="AB640" s="21" t="str">
        <f>IFERROR(DATE(PRESTAMO!O640,PRESTAMO!N640,PRESTAMO!M640),"")</f>
        <v/>
      </c>
      <c r="AC640" s="22">
        <f t="shared" ca="1" si="10"/>
        <v>45156</v>
      </c>
      <c r="AD640" s="20"/>
    </row>
    <row r="641" spans="28:30">
      <c r="AB641" s="21" t="str">
        <f>IFERROR(DATE(PRESTAMO!O641,PRESTAMO!N641,PRESTAMO!M641),"")</f>
        <v/>
      </c>
      <c r="AC641" s="22">
        <f t="shared" ca="1" si="10"/>
        <v>45156</v>
      </c>
      <c r="AD641" s="20"/>
    </row>
    <row r="642" spans="28:30">
      <c r="AB642" s="21" t="str">
        <f>IFERROR(DATE(PRESTAMO!O642,PRESTAMO!N642,PRESTAMO!M642),"")</f>
        <v/>
      </c>
      <c r="AC642" s="22">
        <f t="shared" ca="1" si="10"/>
        <v>45156</v>
      </c>
      <c r="AD642" s="20"/>
    </row>
    <row r="643" spans="28:30">
      <c r="AB643" s="21" t="str">
        <f>IFERROR(DATE(PRESTAMO!O643,PRESTAMO!N643,PRESTAMO!M643),"")</f>
        <v/>
      </c>
      <c r="AC643" s="22">
        <f t="shared" ref="AC643:AC706" ca="1" si="11">TODAY()</f>
        <v>45156</v>
      </c>
      <c r="AD643" s="20"/>
    </row>
    <row r="644" spans="28:30">
      <c r="AB644" s="21" t="str">
        <f>IFERROR(DATE(PRESTAMO!O644,PRESTAMO!N644,PRESTAMO!M644),"")</f>
        <v/>
      </c>
      <c r="AC644" s="22">
        <f t="shared" ca="1" si="11"/>
        <v>45156</v>
      </c>
      <c r="AD644" s="20"/>
    </row>
    <row r="645" spans="28:30">
      <c r="AB645" s="21" t="str">
        <f>IFERROR(DATE(PRESTAMO!O645,PRESTAMO!N645,PRESTAMO!M645),"")</f>
        <v/>
      </c>
      <c r="AC645" s="22">
        <f t="shared" ca="1" si="11"/>
        <v>45156</v>
      </c>
      <c r="AD645" s="20"/>
    </row>
    <row r="646" spans="28:30">
      <c r="AB646" s="21" t="str">
        <f>IFERROR(DATE(PRESTAMO!O646,PRESTAMO!N646,PRESTAMO!M646),"")</f>
        <v/>
      </c>
      <c r="AC646" s="22">
        <f t="shared" ca="1" si="11"/>
        <v>45156</v>
      </c>
      <c r="AD646" s="20"/>
    </row>
    <row r="647" spans="28:30">
      <c r="AB647" s="21" t="str">
        <f>IFERROR(DATE(PRESTAMO!O647,PRESTAMO!N647,PRESTAMO!M647),"")</f>
        <v/>
      </c>
      <c r="AC647" s="22">
        <f t="shared" ca="1" si="11"/>
        <v>45156</v>
      </c>
      <c r="AD647" s="20"/>
    </row>
    <row r="648" spans="28:30">
      <c r="AB648" s="21" t="str">
        <f>IFERROR(DATE(PRESTAMO!O648,PRESTAMO!N648,PRESTAMO!M648),"")</f>
        <v/>
      </c>
      <c r="AC648" s="22">
        <f t="shared" ca="1" si="11"/>
        <v>45156</v>
      </c>
      <c r="AD648" s="20"/>
    </row>
    <row r="649" spans="28:30">
      <c r="AB649" s="21" t="str">
        <f>IFERROR(DATE(PRESTAMO!O649,PRESTAMO!N649,PRESTAMO!M649),"")</f>
        <v/>
      </c>
      <c r="AC649" s="22">
        <f t="shared" ca="1" si="11"/>
        <v>45156</v>
      </c>
      <c r="AD649" s="20"/>
    </row>
    <row r="650" spans="28:30">
      <c r="AB650" s="21" t="str">
        <f>IFERROR(DATE(PRESTAMO!O650,PRESTAMO!N650,PRESTAMO!M650),"")</f>
        <v/>
      </c>
      <c r="AC650" s="22">
        <f t="shared" ca="1" si="11"/>
        <v>45156</v>
      </c>
      <c r="AD650" s="20"/>
    </row>
    <row r="651" spans="28:30">
      <c r="AB651" s="21" t="str">
        <f>IFERROR(DATE(PRESTAMO!O651,PRESTAMO!N651,PRESTAMO!M651),"")</f>
        <v/>
      </c>
      <c r="AC651" s="22">
        <f t="shared" ca="1" si="11"/>
        <v>45156</v>
      </c>
      <c r="AD651" s="20"/>
    </row>
    <row r="652" spans="28:30">
      <c r="AB652" s="21" t="str">
        <f>IFERROR(DATE(PRESTAMO!O652,PRESTAMO!N652,PRESTAMO!M652),"")</f>
        <v/>
      </c>
      <c r="AC652" s="22">
        <f t="shared" ca="1" si="11"/>
        <v>45156</v>
      </c>
      <c r="AD652" s="20"/>
    </row>
    <row r="653" spans="28:30">
      <c r="AB653" s="21" t="str">
        <f>IFERROR(DATE(PRESTAMO!O653,PRESTAMO!N653,PRESTAMO!M653),"")</f>
        <v/>
      </c>
      <c r="AC653" s="22">
        <f t="shared" ca="1" si="11"/>
        <v>45156</v>
      </c>
      <c r="AD653" s="20"/>
    </row>
    <row r="654" spans="28:30">
      <c r="AB654" s="21" t="str">
        <f>IFERROR(DATE(PRESTAMO!O654,PRESTAMO!N654,PRESTAMO!M654),"")</f>
        <v/>
      </c>
      <c r="AC654" s="22">
        <f t="shared" ca="1" si="11"/>
        <v>45156</v>
      </c>
      <c r="AD654" s="20"/>
    </row>
    <row r="655" spans="28:30">
      <c r="AB655" s="21" t="str">
        <f>IFERROR(DATE(PRESTAMO!O655,PRESTAMO!N655,PRESTAMO!M655),"")</f>
        <v/>
      </c>
      <c r="AC655" s="22">
        <f t="shared" ca="1" si="11"/>
        <v>45156</v>
      </c>
      <c r="AD655" s="20"/>
    </row>
    <row r="656" spans="28:30">
      <c r="AB656" s="21" t="str">
        <f>IFERROR(DATE(PRESTAMO!O656,PRESTAMO!N656,PRESTAMO!M656),"")</f>
        <v/>
      </c>
      <c r="AC656" s="22">
        <f t="shared" ca="1" si="11"/>
        <v>45156</v>
      </c>
      <c r="AD656" s="20"/>
    </row>
    <row r="657" spans="28:30">
      <c r="AB657" s="21" t="str">
        <f>IFERROR(DATE(PRESTAMO!O657,PRESTAMO!N657,PRESTAMO!M657),"")</f>
        <v/>
      </c>
      <c r="AC657" s="22">
        <f t="shared" ca="1" si="11"/>
        <v>45156</v>
      </c>
      <c r="AD657" s="20"/>
    </row>
    <row r="658" spans="28:30">
      <c r="AB658" s="21" t="str">
        <f>IFERROR(DATE(PRESTAMO!O658,PRESTAMO!N658,PRESTAMO!M658),"")</f>
        <v/>
      </c>
      <c r="AC658" s="22">
        <f t="shared" ca="1" si="11"/>
        <v>45156</v>
      </c>
      <c r="AD658" s="20"/>
    </row>
    <row r="659" spans="28:30">
      <c r="AB659" s="21" t="str">
        <f>IFERROR(DATE(PRESTAMO!O659,PRESTAMO!N659,PRESTAMO!M659),"")</f>
        <v/>
      </c>
      <c r="AC659" s="22">
        <f t="shared" ca="1" si="11"/>
        <v>45156</v>
      </c>
      <c r="AD659" s="20"/>
    </row>
    <row r="660" spans="28:30">
      <c r="AB660" s="21" t="str">
        <f>IFERROR(DATE(PRESTAMO!O660,PRESTAMO!N660,PRESTAMO!M660),"")</f>
        <v/>
      </c>
      <c r="AC660" s="22">
        <f t="shared" ca="1" si="11"/>
        <v>45156</v>
      </c>
      <c r="AD660" s="20"/>
    </row>
    <row r="661" spans="28:30">
      <c r="AB661" s="21" t="str">
        <f>IFERROR(DATE(PRESTAMO!O661,PRESTAMO!N661,PRESTAMO!M661),"")</f>
        <v/>
      </c>
      <c r="AC661" s="22">
        <f t="shared" ca="1" si="11"/>
        <v>45156</v>
      </c>
      <c r="AD661" s="20"/>
    </row>
    <row r="662" spans="28:30">
      <c r="AB662" s="21" t="str">
        <f>IFERROR(DATE(PRESTAMO!O662,PRESTAMO!N662,PRESTAMO!M662),"")</f>
        <v/>
      </c>
      <c r="AC662" s="22">
        <f t="shared" ca="1" si="11"/>
        <v>45156</v>
      </c>
      <c r="AD662" s="20"/>
    </row>
    <row r="663" spans="28:30">
      <c r="AB663" s="21" t="str">
        <f>IFERROR(DATE(PRESTAMO!O663,PRESTAMO!N663,PRESTAMO!M663),"")</f>
        <v/>
      </c>
      <c r="AC663" s="22">
        <f t="shared" ca="1" si="11"/>
        <v>45156</v>
      </c>
      <c r="AD663" s="20"/>
    </row>
    <row r="664" spans="28:30">
      <c r="AB664" s="21" t="str">
        <f>IFERROR(DATE(PRESTAMO!O664,PRESTAMO!N664,PRESTAMO!M664),"")</f>
        <v/>
      </c>
      <c r="AC664" s="22">
        <f t="shared" ca="1" si="11"/>
        <v>45156</v>
      </c>
      <c r="AD664" s="20"/>
    </row>
    <row r="665" spans="28:30">
      <c r="AB665" s="21" t="str">
        <f>IFERROR(DATE(PRESTAMO!O665,PRESTAMO!N665,PRESTAMO!M665),"")</f>
        <v/>
      </c>
      <c r="AC665" s="22">
        <f t="shared" ca="1" si="11"/>
        <v>45156</v>
      </c>
      <c r="AD665" s="20"/>
    </row>
    <row r="666" spans="28:30">
      <c r="AB666" s="21" t="str">
        <f>IFERROR(DATE(PRESTAMO!O666,PRESTAMO!N666,PRESTAMO!M666),"")</f>
        <v/>
      </c>
      <c r="AC666" s="22">
        <f t="shared" ca="1" si="11"/>
        <v>45156</v>
      </c>
      <c r="AD666" s="20"/>
    </row>
    <row r="667" spans="28:30">
      <c r="AB667" s="21" t="str">
        <f>IFERROR(DATE(PRESTAMO!O667,PRESTAMO!N667,PRESTAMO!M667),"")</f>
        <v/>
      </c>
      <c r="AC667" s="22">
        <f t="shared" ca="1" si="11"/>
        <v>45156</v>
      </c>
      <c r="AD667" s="20"/>
    </row>
    <row r="668" spans="28:30">
      <c r="AB668" s="21" t="str">
        <f>IFERROR(DATE(PRESTAMO!O668,PRESTAMO!N668,PRESTAMO!M668),"")</f>
        <v/>
      </c>
      <c r="AC668" s="22">
        <f t="shared" ca="1" si="11"/>
        <v>45156</v>
      </c>
      <c r="AD668" s="20"/>
    </row>
    <row r="669" spans="28:30">
      <c r="AB669" s="21" t="str">
        <f>IFERROR(DATE(PRESTAMO!O669,PRESTAMO!N669,PRESTAMO!M669),"")</f>
        <v/>
      </c>
      <c r="AC669" s="22">
        <f t="shared" ca="1" si="11"/>
        <v>45156</v>
      </c>
      <c r="AD669" s="20"/>
    </row>
    <row r="670" spans="28:30">
      <c r="AB670" s="21" t="str">
        <f>IFERROR(DATE(PRESTAMO!O670,PRESTAMO!N670,PRESTAMO!M670),"")</f>
        <v/>
      </c>
      <c r="AC670" s="22">
        <f t="shared" ca="1" si="11"/>
        <v>45156</v>
      </c>
      <c r="AD670" s="20"/>
    </row>
    <row r="671" spans="28:30">
      <c r="AB671" s="21" t="str">
        <f>IFERROR(DATE(PRESTAMO!O671,PRESTAMO!N671,PRESTAMO!M671),"")</f>
        <v/>
      </c>
      <c r="AC671" s="22">
        <f t="shared" ca="1" si="11"/>
        <v>45156</v>
      </c>
      <c r="AD671" s="20"/>
    </row>
    <row r="672" spans="28:30">
      <c r="AB672" s="21" t="str">
        <f>IFERROR(DATE(PRESTAMO!O672,PRESTAMO!N672,PRESTAMO!M672),"")</f>
        <v/>
      </c>
      <c r="AC672" s="22">
        <f t="shared" ca="1" si="11"/>
        <v>45156</v>
      </c>
      <c r="AD672" s="20"/>
    </row>
    <row r="673" spans="28:30">
      <c r="AB673" s="21" t="str">
        <f>IFERROR(DATE(PRESTAMO!O673,PRESTAMO!N673,PRESTAMO!M673),"")</f>
        <v/>
      </c>
      <c r="AC673" s="22">
        <f t="shared" ca="1" si="11"/>
        <v>45156</v>
      </c>
      <c r="AD673" s="20"/>
    </row>
    <row r="674" spans="28:30">
      <c r="AB674" s="21" t="str">
        <f>IFERROR(DATE(PRESTAMO!O674,PRESTAMO!N674,PRESTAMO!M674),"")</f>
        <v/>
      </c>
      <c r="AC674" s="22">
        <f t="shared" ca="1" si="11"/>
        <v>45156</v>
      </c>
      <c r="AD674" s="20"/>
    </row>
    <row r="675" spans="28:30">
      <c r="AB675" s="21" t="str">
        <f>IFERROR(DATE(PRESTAMO!O675,PRESTAMO!N675,PRESTAMO!M675),"")</f>
        <v/>
      </c>
      <c r="AC675" s="22">
        <f t="shared" ca="1" si="11"/>
        <v>45156</v>
      </c>
      <c r="AD675" s="20"/>
    </row>
    <row r="676" spans="28:30">
      <c r="AB676" s="21" t="str">
        <f>IFERROR(DATE(PRESTAMO!O676,PRESTAMO!N676,PRESTAMO!M676),"")</f>
        <v/>
      </c>
      <c r="AC676" s="22">
        <f t="shared" ca="1" si="11"/>
        <v>45156</v>
      </c>
      <c r="AD676" s="20"/>
    </row>
    <row r="677" spans="28:30">
      <c r="AB677" s="21" t="str">
        <f>IFERROR(DATE(PRESTAMO!O677,PRESTAMO!N677,PRESTAMO!M677),"")</f>
        <v/>
      </c>
      <c r="AC677" s="22">
        <f t="shared" ca="1" si="11"/>
        <v>45156</v>
      </c>
      <c r="AD677" s="20"/>
    </row>
    <row r="678" spans="28:30">
      <c r="AB678" s="21" t="str">
        <f>IFERROR(DATE(PRESTAMO!O678,PRESTAMO!N678,PRESTAMO!M678),"")</f>
        <v/>
      </c>
      <c r="AC678" s="22">
        <f t="shared" ca="1" si="11"/>
        <v>45156</v>
      </c>
      <c r="AD678" s="20"/>
    </row>
    <row r="679" spans="28:30">
      <c r="AB679" s="21" t="str">
        <f>IFERROR(DATE(PRESTAMO!O679,PRESTAMO!N679,PRESTAMO!M679),"")</f>
        <v/>
      </c>
      <c r="AC679" s="22">
        <f t="shared" ca="1" si="11"/>
        <v>45156</v>
      </c>
      <c r="AD679" s="20"/>
    </row>
    <row r="680" spans="28:30">
      <c r="AB680" s="21" t="str">
        <f>IFERROR(DATE(PRESTAMO!O680,PRESTAMO!N680,PRESTAMO!M680),"")</f>
        <v/>
      </c>
      <c r="AC680" s="22">
        <f t="shared" ca="1" si="11"/>
        <v>45156</v>
      </c>
      <c r="AD680" s="20"/>
    </row>
    <row r="681" spans="28:30">
      <c r="AB681" s="21" t="str">
        <f>IFERROR(DATE(PRESTAMO!O681,PRESTAMO!N681,PRESTAMO!M681),"")</f>
        <v/>
      </c>
      <c r="AC681" s="22">
        <f t="shared" ca="1" si="11"/>
        <v>45156</v>
      </c>
      <c r="AD681" s="20"/>
    </row>
    <row r="682" spans="28:30">
      <c r="AB682" s="21" t="str">
        <f>IFERROR(DATE(PRESTAMO!O682,PRESTAMO!N682,PRESTAMO!M682),"")</f>
        <v/>
      </c>
      <c r="AC682" s="22">
        <f t="shared" ca="1" si="11"/>
        <v>45156</v>
      </c>
      <c r="AD682" s="20"/>
    </row>
    <row r="683" spans="28:30">
      <c r="AB683" s="21" t="str">
        <f>IFERROR(DATE(PRESTAMO!O683,PRESTAMO!N683,PRESTAMO!M683),"")</f>
        <v/>
      </c>
      <c r="AC683" s="22">
        <f t="shared" ca="1" si="11"/>
        <v>45156</v>
      </c>
      <c r="AD683" s="20"/>
    </row>
    <row r="684" spans="28:30">
      <c r="AB684" s="21" t="str">
        <f>IFERROR(DATE(PRESTAMO!O684,PRESTAMO!N684,PRESTAMO!M684),"")</f>
        <v/>
      </c>
      <c r="AC684" s="22">
        <f t="shared" ca="1" si="11"/>
        <v>45156</v>
      </c>
      <c r="AD684" s="20"/>
    </row>
    <row r="685" spans="28:30">
      <c r="AB685" s="21" t="str">
        <f>IFERROR(DATE(PRESTAMO!O685,PRESTAMO!N685,PRESTAMO!M685),"")</f>
        <v/>
      </c>
      <c r="AC685" s="22">
        <f t="shared" ca="1" si="11"/>
        <v>45156</v>
      </c>
      <c r="AD685" s="20"/>
    </row>
    <row r="686" spans="28:30">
      <c r="AB686" s="21" t="str">
        <f>IFERROR(DATE(PRESTAMO!O686,PRESTAMO!N686,PRESTAMO!M686),"")</f>
        <v/>
      </c>
      <c r="AC686" s="22">
        <f t="shared" ca="1" si="11"/>
        <v>45156</v>
      </c>
      <c r="AD686" s="20"/>
    </row>
    <row r="687" spans="28:30">
      <c r="AB687" s="21" t="str">
        <f>IFERROR(DATE(PRESTAMO!O687,PRESTAMO!N687,PRESTAMO!M687),"")</f>
        <v/>
      </c>
      <c r="AC687" s="22">
        <f t="shared" ca="1" si="11"/>
        <v>45156</v>
      </c>
      <c r="AD687" s="20"/>
    </row>
    <row r="688" spans="28:30">
      <c r="AB688" s="21" t="str">
        <f>IFERROR(DATE(PRESTAMO!O688,PRESTAMO!N688,PRESTAMO!M688),"")</f>
        <v/>
      </c>
      <c r="AC688" s="22">
        <f t="shared" ca="1" si="11"/>
        <v>45156</v>
      </c>
      <c r="AD688" s="20"/>
    </row>
    <row r="689" spans="28:30">
      <c r="AB689" s="21" t="str">
        <f>IFERROR(DATE(PRESTAMO!O689,PRESTAMO!N689,PRESTAMO!M689),"")</f>
        <v/>
      </c>
      <c r="AC689" s="22">
        <f t="shared" ca="1" si="11"/>
        <v>45156</v>
      </c>
      <c r="AD689" s="20"/>
    </row>
    <row r="690" spans="28:30">
      <c r="AB690" s="21" t="str">
        <f>IFERROR(DATE(PRESTAMO!O690,PRESTAMO!N690,PRESTAMO!M690),"")</f>
        <v/>
      </c>
      <c r="AC690" s="22">
        <f t="shared" ca="1" si="11"/>
        <v>45156</v>
      </c>
      <c r="AD690" s="20"/>
    </row>
    <row r="691" spans="28:30">
      <c r="AB691" s="21" t="str">
        <f>IFERROR(DATE(PRESTAMO!O691,PRESTAMO!N691,PRESTAMO!M691),"")</f>
        <v/>
      </c>
      <c r="AC691" s="22">
        <f t="shared" ca="1" si="11"/>
        <v>45156</v>
      </c>
      <c r="AD691" s="20"/>
    </row>
    <row r="692" spans="28:30">
      <c r="AB692" s="21" t="str">
        <f>IFERROR(DATE(PRESTAMO!O692,PRESTAMO!N692,PRESTAMO!M692),"")</f>
        <v/>
      </c>
      <c r="AC692" s="22">
        <f t="shared" ca="1" si="11"/>
        <v>45156</v>
      </c>
      <c r="AD692" s="20"/>
    </row>
    <row r="693" spans="28:30">
      <c r="AB693" s="21" t="str">
        <f>IFERROR(DATE(PRESTAMO!O693,PRESTAMO!N693,PRESTAMO!M693),"")</f>
        <v/>
      </c>
      <c r="AC693" s="22">
        <f t="shared" ca="1" si="11"/>
        <v>45156</v>
      </c>
      <c r="AD693" s="20"/>
    </row>
    <row r="694" spans="28:30">
      <c r="AB694" s="21" t="str">
        <f>IFERROR(DATE(PRESTAMO!O694,PRESTAMO!N694,PRESTAMO!M694),"")</f>
        <v/>
      </c>
      <c r="AC694" s="22">
        <f t="shared" ca="1" si="11"/>
        <v>45156</v>
      </c>
      <c r="AD694" s="20"/>
    </row>
    <row r="695" spans="28:30">
      <c r="AB695" s="21" t="str">
        <f>IFERROR(DATE(PRESTAMO!O695,PRESTAMO!N695,PRESTAMO!M695),"")</f>
        <v/>
      </c>
      <c r="AC695" s="22">
        <f t="shared" ca="1" si="11"/>
        <v>45156</v>
      </c>
      <c r="AD695" s="20"/>
    </row>
    <row r="696" spans="28:30">
      <c r="AB696" s="21" t="str">
        <f>IFERROR(DATE(PRESTAMO!O696,PRESTAMO!N696,PRESTAMO!M696),"")</f>
        <v/>
      </c>
      <c r="AC696" s="22">
        <f t="shared" ca="1" si="11"/>
        <v>45156</v>
      </c>
      <c r="AD696" s="20"/>
    </row>
    <row r="697" spans="28:30">
      <c r="AB697" s="21" t="str">
        <f>IFERROR(DATE(PRESTAMO!O697,PRESTAMO!N697,PRESTAMO!M697),"")</f>
        <v/>
      </c>
      <c r="AC697" s="22">
        <f t="shared" ca="1" si="11"/>
        <v>45156</v>
      </c>
      <c r="AD697" s="20"/>
    </row>
    <row r="698" spans="28:30">
      <c r="AB698" s="21" t="str">
        <f>IFERROR(DATE(PRESTAMO!O698,PRESTAMO!N698,PRESTAMO!M698),"")</f>
        <v/>
      </c>
      <c r="AC698" s="22">
        <f t="shared" ca="1" si="11"/>
        <v>45156</v>
      </c>
      <c r="AD698" s="20"/>
    </row>
    <row r="699" spans="28:30">
      <c r="AB699" s="21" t="str">
        <f>IFERROR(DATE(PRESTAMO!O699,PRESTAMO!N699,PRESTAMO!M699),"")</f>
        <v/>
      </c>
      <c r="AC699" s="22">
        <f t="shared" ca="1" si="11"/>
        <v>45156</v>
      </c>
      <c r="AD699" s="20"/>
    </row>
    <row r="700" spans="28:30">
      <c r="AB700" s="21" t="str">
        <f>IFERROR(DATE(PRESTAMO!O700,PRESTAMO!N700,PRESTAMO!M700),"")</f>
        <v/>
      </c>
      <c r="AC700" s="22">
        <f t="shared" ca="1" si="11"/>
        <v>45156</v>
      </c>
      <c r="AD700" s="20"/>
    </row>
    <row r="701" spans="28:30">
      <c r="AB701" s="21" t="str">
        <f>IFERROR(DATE(PRESTAMO!O701,PRESTAMO!N701,PRESTAMO!M701),"")</f>
        <v/>
      </c>
      <c r="AC701" s="22">
        <f t="shared" ca="1" si="11"/>
        <v>45156</v>
      </c>
      <c r="AD701" s="20"/>
    </row>
    <row r="702" spans="28:30">
      <c r="AB702" s="21" t="str">
        <f>IFERROR(DATE(PRESTAMO!O702,PRESTAMO!N702,PRESTAMO!M702),"")</f>
        <v/>
      </c>
      <c r="AC702" s="22">
        <f t="shared" ca="1" si="11"/>
        <v>45156</v>
      </c>
      <c r="AD702" s="20"/>
    </row>
    <row r="703" spans="28:30">
      <c r="AB703" s="21" t="str">
        <f>IFERROR(DATE(PRESTAMO!O703,PRESTAMO!N703,PRESTAMO!M703),"")</f>
        <v/>
      </c>
      <c r="AC703" s="22">
        <f t="shared" ca="1" si="11"/>
        <v>45156</v>
      </c>
      <c r="AD703" s="20"/>
    </row>
    <row r="704" spans="28:30">
      <c r="AB704" s="21" t="str">
        <f>IFERROR(DATE(PRESTAMO!O704,PRESTAMO!N704,PRESTAMO!M704),"")</f>
        <v/>
      </c>
      <c r="AC704" s="22">
        <f t="shared" ca="1" si="11"/>
        <v>45156</v>
      </c>
      <c r="AD704" s="20"/>
    </row>
    <row r="705" spans="28:30">
      <c r="AB705" s="21" t="str">
        <f>IFERROR(DATE(PRESTAMO!O705,PRESTAMO!N705,PRESTAMO!M705),"")</f>
        <v/>
      </c>
      <c r="AC705" s="22">
        <f t="shared" ca="1" si="11"/>
        <v>45156</v>
      </c>
      <c r="AD705" s="20"/>
    </row>
    <row r="706" spans="28:30">
      <c r="AB706" s="21" t="str">
        <f>IFERROR(DATE(PRESTAMO!O706,PRESTAMO!N706,PRESTAMO!M706),"")</f>
        <v/>
      </c>
      <c r="AC706" s="22">
        <f t="shared" ca="1" si="11"/>
        <v>45156</v>
      </c>
      <c r="AD706" s="20"/>
    </row>
    <row r="707" spans="28:30">
      <c r="AB707" s="21" t="str">
        <f>IFERROR(DATE(PRESTAMO!O707,PRESTAMO!N707,PRESTAMO!M707),"")</f>
        <v/>
      </c>
      <c r="AC707" s="22">
        <f t="shared" ref="AC707:AC770" ca="1" si="12">TODAY()</f>
        <v>45156</v>
      </c>
      <c r="AD707" s="20"/>
    </row>
    <row r="708" spans="28:30">
      <c r="AB708" s="21" t="str">
        <f>IFERROR(DATE(PRESTAMO!O708,PRESTAMO!N708,PRESTAMO!M708),"")</f>
        <v/>
      </c>
      <c r="AC708" s="22">
        <f t="shared" ca="1" si="12"/>
        <v>45156</v>
      </c>
      <c r="AD708" s="20"/>
    </row>
    <row r="709" spans="28:30">
      <c r="AB709" s="21" t="str">
        <f>IFERROR(DATE(PRESTAMO!O709,PRESTAMO!N709,PRESTAMO!M709),"")</f>
        <v/>
      </c>
      <c r="AC709" s="22">
        <f t="shared" ca="1" si="12"/>
        <v>45156</v>
      </c>
      <c r="AD709" s="20"/>
    </row>
    <row r="710" spans="28:30">
      <c r="AB710" s="21" t="str">
        <f>IFERROR(DATE(PRESTAMO!O710,PRESTAMO!N710,PRESTAMO!M710),"")</f>
        <v/>
      </c>
      <c r="AC710" s="22">
        <f t="shared" ca="1" si="12"/>
        <v>45156</v>
      </c>
      <c r="AD710" s="20"/>
    </row>
    <row r="711" spans="28:30">
      <c r="AB711" s="21" t="str">
        <f>IFERROR(DATE(PRESTAMO!O711,PRESTAMO!N711,PRESTAMO!M711),"")</f>
        <v/>
      </c>
      <c r="AC711" s="22">
        <f t="shared" ca="1" si="12"/>
        <v>45156</v>
      </c>
      <c r="AD711" s="20"/>
    </row>
    <row r="712" spans="28:30">
      <c r="AB712" s="21" t="str">
        <f>IFERROR(DATE(PRESTAMO!O712,PRESTAMO!N712,PRESTAMO!M712),"")</f>
        <v/>
      </c>
      <c r="AC712" s="22">
        <f t="shared" ca="1" si="12"/>
        <v>45156</v>
      </c>
      <c r="AD712" s="20"/>
    </row>
    <row r="713" spans="28:30">
      <c r="AB713" s="21" t="str">
        <f>IFERROR(DATE(PRESTAMO!O713,PRESTAMO!N713,PRESTAMO!M713),"")</f>
        <v/>
      </c>
      <c r="AC713" s="22">
        <f t="shared" ca="1" si="12"/>
        <v>45156</v>
      </c>
      <c r="AD713" s="20"/>
    </row>
    <row r="714" spans="28:30">
      <c r="AB714" s="21" t="str">
        <f>IFERROR(DATE(PRESTAMO!O714,PRESTAMO!N714,PRESTAMO!M714),"")</f>
        <v/>
      </c>
      <c r="AC714" s="22">
        <f t="shared" ca="1" si="12"/>
        <v>45156</v>
      </c>
      <c r="AD714" s="20"/>
    </row>
    <row r="715" spans="28:30">
      <c r="AB715" s="21" t="str">
        <f>IFERROR(DATE(PRESTAMO!O715,PRESTAMO!N715,PRESTAMO!M715),"")</f>
        <v/>
      </c>
      <c r="AC715" s="22">
        <f t="shared" ca="1" si="12"/>
        <v>45156</v>
      </c>
      <c r="AD715" s="20"/>
    </row>
    <row r="716" spans="28:30">
      <c r="AB716" s="21" t="str">
        <f>IFERROR(DATE(PRESTAMO!O716,PRESTAMO!N716,PRESTAMO!M716),"")</f>
        <v/>
      </c>
      <c r="AC716" s="22">
        <f t="shared" ca="1" si="12"/>
        <v>45156</v>
      </c>
      <c r="AD716" s="20"/>
    </row>
    <row r="717" spans="28:30">
      <c r="AB717" s="21" t="str">
        <f>IFERROR(DATE(PRESTAMO!O717,PRESTAMO!N717,PRESTAMO!M717),"")</f>
        <v/>
      </c>
      <c r="AC717" s="22">
        <f t="shared" ca="1" si="12"/>
        <v>45156</v>
      </c>
      <c r="AD717" s="20"/>
    </row>
    <row r="718" spans="28:30">
      <c r="AB718" s="21" t="str">
        <f>IFERROR(DATE(PRESTAMO!O718,PRESTAMO!N718,PRESTAMO!M718),"")</f>
        <v/>
      </c>
      <c r="AC718" s="22">
        <f t="shared" ca="1" si="12"/>
        <v>45156</v>
      </c>
      <c r="AD718" s="20"/>
    </row>
    <row r="719" spans="28:30">
      <c r="AB719" s="21" t="str">
        <f>IFERROR(DATE(PRESTAMO!O719,PRESTAMO!N719,PRESTAMO!M719),"")</f>
        <v/>
      </c>
      <c r="AC719" s="22">
        <f t="shared" ca="1" si="12"/>
        <v>45156</v>
      </c>
      <c r="AD719" s="20"/>
    </row>
    <row r="720" spans="28:30">
      <c r="AB720" s="21" t="str">
        <f>IFERROR(DATE(PRESTAMO!O720,PRESTAMO!N720,PRESTAMO!M720),"")</f>
        <v/>
      </c>
      <c r="AC720" s="22">
        <f t="shared" ca="1" si="12"/>
        <v>45156</v>
      </c>
      <c r="AD720" s="20"/>
    </row>
    <row r="721" spans="28:30">
      <c r="AB721" s="21" t="str">
        <f>IFERROR(DATE(PRESTAMO!O721,PRESTAMO!N721,PRESTAMO!M721),"")</f>
        <v/>
      </c>
      <c r="AC721" s="22">
        <f t="shared" ca="1" si="12"/>
        <v>45156</v>
      </c>
      <c r="AD721" s="20"/>
    </row>
    <row r="722" spans="28:30">
      <c r="AB722" s="21" t="str">
        <f>IFERROR(DATE(PRESTAMO!O722,PRESTAMO!N722,PRESTAMO!M722),"")</f>
        <v/>
      </c>
      <c r="AC722" s="22">
        <f t="shared" ca="1" si="12"/>
        <v>45156</v>
      </c>
      <c r="AD722" s="20"/>
    </row>
    <row r="723" spans="28:30">
      <c r="AB723" s="21" t="str">
        <f>IFERROR(DATE(PRESTAMO!O723,PRESTAMO!N723,PRESTAMO!M723),"")</f>
        <v/>
      </c>
      <c r="AC723" s="22">
        <f t="shared" ca="1" si="12"/>
        <v>45156</v>
      </c>
      <c r="AD723" s="20"/>
    </row>
    <row r="724" spans="28:30">
      <c r="AB724" s="21" t="str">
        <f>IFERROR(DATE(PRESTAMO!O724,PRESTAMO!N724,PRESTAMO!M724),"")</f>
        <v/>
      </c>
      <c r="AC724" s="22">
        <f t="shared" ca="1" si="12"/>
        <v>45156</v>
      </c>
      <c r="AD724" s="20"/>
    </row>
    <row r="725" spans="28:30">
      <c r="AB725" s="21" t="str">
        <f>IFERROR(DATE(PRESTAMO!O725,PRESTAMO!N725,PRESTAMO!M725),"")</f>
        <v/>
      </c>
      <c r="AC725" s="22">
        <f t="shared" ca="1" si="12"/>
        <v>45156</v>
      </c>
      <c r="AD725" s="20"/>
    </row>
    <row r="726" spans="28:30">
      <c r="AB726" s="21" t="str">
        <f>IFERROR(DATE(PRESTAMO!O726,PRESTAMO!N726,PRESTAMO!M726),"")</f>
        <v/>
      </c>
      <c r="AC726" s="22">
        <f t="shared" ca="1" si="12"/>
        <v>45156</v>
      </c>
      <c r="AD726" s="20"/>
    </row>
    <row r="727" spans="28:30">
      <c r="AB727" s="21" t="str">
        <f>IFERROR(DATE(PRESTAMO!O727,PRESTAMO!N727,PRESTAMO!M727),"")</f>
        <v/>
      </c>
      <c r="AC727" s="22">
        <f t="shared" ca="1" si="12"/>
        <v>45156</v>
      </c>
      <c r="AD727" s="20"/>
    </row>
    <row r="728" spans="28:30">
      <c r="AB728" s="21" t="str">
        <f>IFERROR(DATE(PRESTAMO!O728,PRESTAMO!N728,PRESTAMO!M728),"")</f>
        <v/>
      </c>
      <c r="AC728" s="22">
        <f t="shared" ca="1" si="12"/>
        <v>45156</v>
      </c>
      <c r="AD728" s="20"/>
    </row>
    <row r="729" spans="28:30">
      <c r="AB729" s="21" t="str">
        <f>IFERROR(DATE(PRESTAMO!O729,PRESTAMO!N729,PRESTAMO!M729),"")</f>
        <v/>
      </c>
      <c r="AC729" s="22">
        <f t="shared" ca="1" si="12"/>
        <v>45156</v>
      </c>
      <c r="AD729" s="20"/>
    </row>
    <row r="730" spans="28:30">
      <c r="AB730" s="21" t="str">
        <f>IFERROR(DATE(PRESTAMO!O730,PRESTAMO!N730,PRESTAMO!M730),"")</f>
        <v/>
      </c>
      <c r="AC730" s="22">
        <f t="shared" ca="1" si="12"/>
        <v>45156</v>
      </c>
      <c r="AD730" s="20"/>
    </row>
    <row r="731" spans="28:30">
      <c r="AB731" s="21" t="str">
        <f>IFERROR(DATE(PRESTAMO!O731,PRESTAMO!N731,PRESTAMO!M731),"")</f>
        <v/>
      </c>
      <c r="AC731" s="22">
        <f t="shared" ca="1" si="12"/>
        <v>45156</v>
      </c>
      <c r="AD731" s="20"/>
    </row>
    <row r="732" spans="28:30">
      <c r="AB732" s="21" t="str">
        <f>IFERROR(DATE(PRESTAMO!O732,PRESTAMO!N732,PRESTAMO!M732),"")</f>
        <v/>
      </c>
      <c r="AC732" s="22">
        <f t="shared" ca="1" si="12"/>
        <v>45156</v>
      </c>
      <c r="AD732" s="20"/>
    </row>
    <row r="733" spans="28:30">
      <c r="AB733" s="21" t="str">
        <f>IFERROR(DATE(PRESTAMO!O733,PRESTAMO!N733,PRESTAMO!M733),"")</f>
        <v/>
      </c>
      <c r="AC733" s="22">
        <f t="shared" ca="1" si="12"/>
        <v>45156</v>
      </c>
      <c r="AD733" s="20"/>
    </row>
    <row r="734" spans="28:30">
      <c r="AB734" s="21" t="str">
        <f>IFERROR(DATE(PRESTAMO!O734,PRESTAMO!N734,PRESTAMO!M734),"")</f>
        <v/>
      </c>
      <c r="AC734" s="22">
        <f t="shared" ca="1" si="12"/>
        <v>45156</v>
      </c>
      <c r="AD734" s="20"/>
    </row>
    <row r="735" spans="28:30">
      <c r="AB735" s="21" t="str">
        <f>IFERROR(DATE(PRESTAMO!O735,PRESTAMO!N735,PRESTAMO!M735),"")</f>
        <v/>
      </c>
      <c r="AC735" s="22">
        <f t="shared" ca="1" si="12"/>
        <v>45156</v>
      </c>
      <c r="AD735" s="20"/>
    </row>
    <row r="736" spans="28:30">
      <c r="AB736" s="21" t="str">
        <f>IFERROR(DATE(PRESTAMO!O736,PRESTAMO!N736,PRESTAMO!M736),"")</f>
        <v/>
      </c>
      <c r="AC736" s="22">
        <f t="shared" ca="1" si="12"/>
        <v>45156</v>
      </c>
      <c r="AD736" s="20"/>
    </row>
    <row r="737" spans="28:30">
      <c r="AB737" s="21" t="str">
        <f>IFERROR(DATE(PRESTAMO!O737,PRESTAMO!N737,PRESTAMO!M737),"")</f>
        <v/>
      </c>
      <c r="AC737" s="22">
        <f t="shared" ca="1" si="12"/>
        <v>45156</v>
      </c>
      <c r="AD737" s="20"/>
    </row>
    <row r="738" spans="28:30">
      <c r="AB738" s="21" t="str">
        <f>IFERROR(DATE(PRESTAMO!O738,PRESTAMO!N738,PRESTAMO!M738),"")</f>
        <v/>
      </c>
      <c r="AC738" s="22">
        <f t="shared" ca="1" si="12"/>
        <v>45156</v>
      </c>
      <c r="AD738" s="20"/>
    </row>
    <row r="739" spans="28:30">
      <c r="AB739" s="21" t="str">
        <f>IFERROR(DATE(PRESTAMO!O739,PRESTAMO!N739,PRESTAMO!M739),"")</f>
        <v/>
      </c>
      <c r="AC739" s="22">
        <f t="shared" ca="1" si="12"/>
        <v>45156</v>
      </c>
      <c r="AD739" s="20"/>
    </row>
    <row r="740" spans="28:30">
      <c r="AB740" s="21" t="str">
        <f>IFERROR(DATE(PRESTAMO!O740,PRESTAMO!N740,PRESTAMO!M740),"")</f>
        <v/>
      </c>
      <c r="AC740" s="22">
        <f t="shared" ca="1" si="12"/>
        <v>45156</v>
      </c>
      <c r="AD740" s="20"/>
    </row>
    <row r="741" spans="28:30">
      <c r="AB741" s="21" t="str">
        <f>IFERROR(DATE(PRESTAMO!O741,PRESTAMO!N741,PRESTAMO!M741),"")</f>
        <v/>
      </c>
      <c r="AC741" s="22">
        <f t="shared" ca="1" si="12"/>
        <v>45156</v>
      </c>
      <c r="AD741" s="20"/>
    </row>
    <row r="742" spans="28:30">
      <c r="AB742" s="21" t="str">
        <f>IFERROR(DATE(PRESTAMO!O742,PRESTAMO!N742,PRESTAMO!M742),"")</f>
        <v/>
      </c>
      <c r="AC742" s="22">
        <f t="shared" ca="1" si="12"/>
        <v>45156</v>
      </c>
      <c r="AD742" s="20"/>
    </row>
    <row r="743" spans="28:30">
      <c r="AB743" s="21" t="str">
        <f>IFERROR(DATE(PRESTAMO!O743,PRESTAMO!N743,PRESTAMO!M743),"")</f>
        <v/>
      </c>
      <c r="AC743" s="22">
        <f t="shared" ca="1" si="12"/>
        <v>45156</v>
      </c>
      <c r="AD743" s="20"/>
    </row>
    <row r="744" spans="28:30">
      <c r="AB744" s="21" t="str">
        <f>IFERROR(DATE(PRESTAMO!O744,PRESTAMO!N744,PRESTAMO!M744),"")</f>
        <v/>
      </c>
      <c r="AC744" s="22">
        <f t="shared" ca="1" si="12"/>
        <v>45156</v>
      </c>
      <c r="AD744" s="20"/>
    </row>
    <row r="745" spans="28:30">
      <c r="AB745" s="21" t="str">
        <f>IFERROR(DATE(PRESTAMO!O745,PRESTAMO!N745,PRESTAMO!M745),"")</f>
        <v/>
      </c>
      <c r="AC745" s="22">
        <f t="shared" ca="1" si="12"/>
        <v>45156</v>
      </c>
      <c r="AD745" s="20"/>
    </row>
    <row r="746" spans="28:30">
      <c r="AB746" s="21" t="str">
        <f>IFERROR(DATE(PRESTAMO!O746,PRESTAMO!N746,PRESTAMO!M746),"")</f>
        <v/>
      </c>
      <c r="AC746" s="22">
        <f t="shared" ca="1" si="12"/>
        <v>45156</v>
      </c>
      <c r="AD746" s="20"/>
    </row>
    <row r="747" spans="28:30">
      <c r="AB747" s="21" t="str">
        <f>IFERROR(DATE(PRESTAMO!O747,PRESTAMO!N747,PRESTAMO!M747),"")</f>
        <v/>
      </c>
      <c r="AC747" s="22">
        <f t="shared" ca="1" si="12"/>
        <v>45156</v>
      </c>
      <c r="AD747" s="20"/>
    </row>
    <row r="748" spans="28:30">
      <c r="AB748" s="21" t="str">
        <f>IFERROR(DATE(PRESTAMO!O748,PRESTAMO!N748,PRESTAMO!M748),"")</f>
        <v/>
      </c>
      <c r="AC748" s="22">
        <f t="shared" ca="1" si="12"/>
        <v>45156</v>
      </c>
      <c r="AD748" s="20"/>
    </row>
    <row r="749" spans="28:30">
      <c r="AB749" s="21" t="str">
        <f>IFERROR(DATE(PRESTAMO!O749,PRESTAMO!N749,PRESTAMO!M749),"")</f>
        <v/>
      </c>
      <c r="AC749" s="22">
        <f t="shared" ca="1" si="12"/>
        <v>45156</v>
      </c>
      <c r="AD749" s="20"/>
    </row>
    <row r="750" spans="28:30">
      <c r="AB750" s="21" t="str">
        <f>IFERROR(DATE(PRESTAMO!O750,PRESTAMO!N750,PRESTAMO!M750),"")</f>
        <v/>
      </c>
      <c r="AC750" s="22">
        <f t="shared" ca="1" si="12"/>
        <v>45156</v>
      </c>
      <c r="AD750" s="20"/>
    </row>
    <row r="751" spans="28:30">
      <c r="AB751" s="21" t="str">
        <f>IFERROR(DATE(PRESTAMO!O751,PRESTAMO!N751,PRESTAMO!M751),"")</f>
        <v/>
      </c>
      <c r="AC751" s="22">
        <f t="shared" ca="1" si="12"/>
        <v>45156</v>
      </c>
      <c r="AD751" s="20"/>
    </row>
    <row r="752" spans="28:30">
      <c r="AB752" s="21" t="str">
        <f>IFERROR(DATE(PRESTAMO!O752,PRESTAMO!N752,PRESTAMO!M752),"")</f>
        <v/>
      </c>
      <c r="AC752" s="22">
        <f t="shared" ca="1" si="12"/>
        <v>45156</v>
      </c>
      <c r="AD752" s="20"/>
    </row>
    <row r="753" spans="28:30">
      <c r="AB753" s="21" t="str">
        <f>IFERROR(DATE(PRESTAMO!O753,PRESTAMO!N753,PRESTAMO!M753),"")</f>
        <v/>
      </c>
      <c r="AC753" s="22">
        <f t="shared" ca="1" si="12"/>
        <v>45156</v>
      </c>
      <c r="AD753" s="20"/>
    </row>
    <row r="754" spans="28:30">
      <c r="AB754" s="21" t="str">
        <f>IFERROR(DATE(PRESTAMO!O754,PRESTAMO!N754,PRESTAMO!M754),"")</f>
        <v/>
      </c>
      <c r="AC754" s="22">
        <f t="shared" ca="1" si="12"/>
        <v>45156</v>
      </c>
      <c r="AD754" s="20"/>
    </row>
    <row r="755" spans="28:30">
      <c r="AB755" s="21" t="str">
        <f>IFERROR(DATE(PRESTAMO!O755,PRESTAMO!N755,PRESTAMO!M755),"")</f>
        <v/>
      </c>
      <c r="AC755" s="22">
        <f t="shared" ca="1" si="12"/>
        <v>45156</v>
      </c>
      <c r="AD755" s="20"/>
    </row>
    <row r="756" spans="28:30">
      <c r="AB756" s="21" t="str">
        <f>IFERROR(DATE(PRESTAMO!O756,PRESTAMO!N756,PRESTAMO!M756),"")</f>
        <v/>
      </c>
      <c r="AC756" s="22">
        <f t="shared" ca="1" si="12"/>
        <v>45156</v>
      </c>
      <c r="AD756" s="20"/>
    </row>
    <row r="757" spans="28:30">
      <c r="AB757" s="21" t="str">
        <f>IFERROR(DATE(PRESTAMO!O757,PRESTAMO!N757,PRESTAMO!M757),"")</f>
        <v/>
      </c>
      <c r="AC757" s="22">
        <f t="shared" ca="1" si="12"/>
        <v>45156</v>
      </c>
      <c r="AD757" s="20"/>
    </row>
    <row r="758" spans="28:30">
      <c r="AB758" s="21" t="str">
        <f>IFERROR(DATE(PRESTAMO!O758,PRESTAMO!N758,PRESTAMO!M758),"")</f>
        <v/>
      </c>
      <c r="AC758" s="22">
        <f t="shared" ca="1" si="12"/>
        <v>45156</v>
      </c>
      <c r="AD758" s="20"/>
    </row>
    <row r="759" spans="28:30">
      <c r="AB759" s="21" t="str">
        <f>IFERROR(DATE(PRESTAMO!O759,PRESTAMO!N759,PRESTAMO!M759),"")</f>
        <v/>
      </c>
      <c r="AC759" s="22">
        <f t="shared" ca="1" si="12"/>
        <v>45156</v>
      </c>
      <c r="AD759" s="20"/>
    </row>
    <row r="760" spans="28:30">
      <c r="AB760" s="21" t="str">
        <f>IFERROR(DATE(PRESTAMO!O760,PRESTAMO!N760,PRESTAMO!M760),"")</f>
        <v/>
      </c>
      <c r="AC760" s="22">
        <f t="shared" ca="1" si="12"/>
        <v>45156</v>
      </c>
      <c r="AD760" s="20"/>
    </row>
    <row r="761" spans="28:30">
      <c r="AB761" s="21" t="str">
        <f>IFERROR(DATE(PRESTAMO!O761,PRESTAMO!N761,PRESTAMO!M761),"")</f>
        <v/>
      </c>
      <c r="AC761" s="22">
        <f t="shared" ca="1" si="12"/>
        <v>45156</v>
      </c>
      <c r="AD761" s="20"/>
    </row>
    <row r="762" spans="28:30">
      <c r="AB762" s="21" t="str">
        <f>IFERROR(DATE(PRESTAMO!O762,PRESTAMO!N762,PRESTAMO!M762),"")</f>
        <v/>
      </c>
      <c r="AC762" s="22">
        <f t="shared" ca="1" si="12"/>
        <v>45156</v>
      </c>
      <c r="AD762" s="20"/>
    </row>
    <row r="763" spans="28:30">
      <c r="AB763" s="21" t="str">
        <f>IFERROR(DATE(PRESTAMO!O763,PRESTAMO!N763,PRESTAMO!M763),"")</f>
        <v/>
      </c>
      <c r="AC763" s="22">
        <f t="shared" ca="1" si="12"/>
        <v>45156</v>
      </c>
      <c r="AD763" s="20"/>
    </row>
    <row r="764" spans="28:30">
      <c r="AB764" s="21" t="str">
        <f>IFERROR(DATE(PRESTAMO!O764,PRESTAMO!N764,PRESTAMO!M764),"")</f>
        <v/>
      </c>
      <c r="AC764" s="22">
        <f t="shared" ca="1" si="12"/>
        <v>45156</v>
      </c>
      <c r="AD764" s="20"/>
    </row>
    <row r="765" spans="28:30">
      <c r="AB765" s="21" t="str">
        <f>IFERROR(DATE(PRESTAMO!O765,PRESTAMO!N765,PRESTAMO!M765),"")</f>
        <v/>
      </c>
      <c r="AC765" s="22">
        <f t="shared" ca="1" si="12"/>
        <v>45156</v>
      </c>
      <c r="AD765" s="20"/>
    </row>
    <row r="766" spans="28:30">
      <c r="AB766" s="21" t="str">
        <f>IFERROR(DATE(PRESTAMO!O766,PRESTAMO!N766,PRESTAMO!M766),"")</f>
        <v/>
      </c>
      <c r="AC766" s="22">
        <f t="shared" ca="1" si="12"/>
        <v>45156</v>
      </c>
      <c r="AD766" s="20"/>
    </row>
    <row r="767" spans="28:30">
      <c r="AB767" s="21" t="str">
        <f>IFERROR(DATE(PRESTAMO!O767,PRESTAMO!N767,PRESTAMO!M767),"")</f>
        <v/>
      </c>
      <c r="AC767" s="22">
        <f t="shared" ca="1" si="12"/>
        <v>45156</v>
      </c>
      <c r="AD767" s="20"/>
    </row>
    <row r="768" spans="28:30">
      <c r="AB768" s="21" t="str">
        <f>IFERROR(DATE(PRESTAMO!O768,PRESTAMO!N768,PRESTAMO!M768),"")</f>
        <v/>
      </c>
      <c r="AC768" s="22">
        <f t="shared" ca="1" si="12"/>
        <v>45156</v>
      </c>
      <c r="AD768" s="20"/>
    </row>
    <row r="769" spans="28:30">
      <c r="AB769" s="21" t="str">
        <f>IFERROR(DATE(PRESTAMO!O769,PRESTAMO!N769,PRESTAMO!M769),"")</f>
        <v/>
      </c>
      <c r="AC769" s="22">
        <f t="shared" ca="1" si="12"/>
        <v>45156</v>
      </c>
      <c r="AD769" s="20"/>
    </row>
    <row r="770" spans="28:30">
      <c r="AB770" s="21" t="str">
        <f>IFERROR(DATE(PRESTAMO!O770,PRESTAMO!N770,PRESTAMO!M770),"")</f>
        <v/>
      </c>
      <c r="AC770" s="22">
        <f t="shared" ca="1" si="12"/>
        <v>45156</v>
      </c>
      <c r="AD770" s="20"/>
    </row>
    <row r="771" spans="28:30">
      <c r="AB771" s="21" t="str">
        <f>IFERROR(DATE(PRESTAMO!O771,PRESTAMO!N771,PRESTAMO!M771),"")</f>
        <v/>
      </c>
      <c r="AC771" s="22">
        <f t="shared" ref="AC771:AC834" ca="1" si="13">TODAY()</f>
        <v>45156</v>
      </c>
      <c r="AD771" s="20"/>
    </row>
    <row r="772" spans="28:30">
      <c r="AB772" s="21" t="str">
        <f>IFERROR(DATE(PRESTAMO!O772,PRESTAMO!N772,PRESTAMO!M772),"")</f>
        <v/>
      </c>
      <c r="AC772" s="22">
        <f t="shared" ca="1" si="13"/>
        <v>45156</v>
      </c>
      <c r="AD772" s="20"/>
    </row>
    <row r="773" spans="28:30">
      <c r="AB773" s="21" t="str">
        <f>IFERROR(DATE(PRESTAMO!O773,PRESTAMO!N773,PRESTAMO!M773),"")</f>
        <v/>
      </c>
      <c r="AC773" s="22">
        <f t="shared" ca="1" si="13"/>
        <v>45156</v>
      </c>
      <c r="AD773" s="20"/>
    </row>
    <row r="774" spans="28:30">
      <c r="AB774" s="21" t="str">
        <f>IFERROR(DATE(PRESTAMO!O774,PRESTAMO!N774,PRESTAMO!M774),"")</f>
        <v/>
      </c>
      <c r="AC774" s="22">
        <f t="shared" ca="1" si="13"/>
        <v>45156</v>
      </c>
      <c r="AD774" s="20"/>
    </row>
    <row r="775" spans="28:30">
      <c r="AB775" s="21" t="str">
        <f>IFERROR(DATE(PRESTAMO!O775,PRESTAMO!N775,PRESTAMO!M775),"")</f>
        <v/>
      </c>
      <c r="AC775" s="22">
        <f t="shared" ca="1" si="13"/>
        <v>45156</v>
      </c>
      <c r="AD775" s="20"/>
    </row>
    <row r="776" spans="28:30">
      <c r="AB776" s="21" t="str">
        <f>IFERROR(DATE(PRESTAMO!O776,PRESTAMO!N776,PRESTAMO!M776),"")</f>
        <v/>
      </c>
      <c r="AC776" s="22">
        <f t="shared" ca="1" si="13"/>
        <v>45156</v>
      </c>
      <c r="AD776" s="20"/>
    </row>
    <row r="777" spans="28:30">
      <c r="AB777" s="21" t="str">
        <f>IFERROR(DATE(PRESTAMO!O777,PRESTAMO!N777,PRESTAMO!M777),"")</f>
        <v/>
      </c>
      <c r="AC777" s="22">
        <f t="shared" ca="1" si="13"/>
        <v>45156</v>
      </c>
      <c r="AD777" s="20"/>
    </row>
    <row r="778" spans="28:30">
      <c r="AB778" s="21" t="str">
        <f>IFERROR(DATE(PRESTAMO!O778,PRESTAMO!N778,PRESTAMO!M778),"")</f>
        <v/>
      </c>
      <c r="AC778" s="22">
        <f t="shared" ca="1" si="13"/>
        <v>45156</v>
      </c>
      <c r="AD778" s="20"/>
    </row>
    <row r="779" spans="28:30">
      <c r="AB779" s="21" t="str">
        <f>IFERROR(DATE(PRESTAMO!O779,PRESTAMO!N779,PRESTAMO!M779),"")</f>
        <v/>
      </c>
      <c r="AC779" s="22">
        <f t="shared" ca="1" si="13"/>
        <v>45156</v>
      </c>
      <c r="AD779" s="20"/>
    </row>
    <row r="780" spans="28:30">
      <c r="AB780" s="21" t="str">
        <f>IFERROR(DATE(PRESTAMO!O780,PRESTAMO!N780,PRESTAMO!M780),"")</f>
        <v/>
      </c>
      <c r="AC780" s="22">
        <f t="shared" ca="1" si="13"/>
        <v>45156</v>
      </c>
      <c r="AD780" s="20"/>
    </row>
    <row r="781" spans="28:30">
      <c r="AB781" s="21" t="str">
        <f>IFERROR(DATE(PRESTAMO!O781,PRESTAMO!N781,PRESTAMO!M781),"")</f>
        <v/>
      </c>
      <c r="AC781" s="22">
        <f t="shared" ca="1" si="13"/>
        <v>45156</v>
      </c>
      <c r="AD781" s="20"/>
    </row>
    <row r="782" spans="28:30">
      <c r="AB782" s="21" t="str">
        <f>IFERROR(DATE(PRESTAMO!O782,PRESTAMO!N782,PRESTAMO!M782),"")</f>
        <v/>
      </c>
      <c r="AC782" s="22">
        <f t="shared" ca="1" si="13"/>
        <v>45156</v>
      </c>
      <c r="AD782" s="20"/>
    </row>
    <row r="783" spans="28:30">
      <c r="AB783" s="21" t="str">
        <f>IFERROR(DATE(PRESTAMO!O783,PRESTAMO!N783,PRESTAMO!M783),"")</f>
        <v/>
      </c>
      <c r="AC783" s="22">
        <f t="shared" ca="1" si="13"/>
        <v>45156</v>
      </c>
      <c r="AD783" s="20"/>
    </row>
    <row r="784" spans="28:30">
      <c r="AB784" s="21" t="str">
        <f>IFERROR(DATE(PRESTAMO!O784,PRESTAMO!N784,PRESTAMO!M784),"")</f>
        <v/>
      </c>
      <c r="AC784" s="22">
        <f t="shared" ca="1" si="13"/>
        <v>45156</v>
      </c>
      <c r="AD784" s="20"/>
    </row>
    <row r="785" spans="28:30">
      <c r="AB785" s="21" t="str">
        <f>IFERROR(DATE(PRESTAMO!O785,PRESTAMO!N785,PRESTAMO!M785),"")</f>
        <v/>
      </c>
      <c r="AC785" s="22">
        <f t="shared" ca="1" si="13"/>
        <v>45156</v>
      </c>
      <c r="AD785" s="20"/>
    </row>
    <row r="786" spans="28:30">
      <c r="AB786" s="21" t="str">
        <f>IFERROR(DATE(PRESTAMO!O786,PRESTAMO!N786,PRESTAMO!M786),"")</f>
        <v/>
      </c>
      <c r="AC786" s="22">
        <f t="shared" ca="1" si="13"/>
        <v>45156</v>
      </c>
      <c r="AD786" s="20"/>
    </row>
    <row r="787" spans="28:30">
      <c r="AB787" s="21" t="str">
        <f>IFERROR(DATE(PRESTAMO!O787,PRESTAMO!N787,PRESTAMO!M787),"")</f>
        <v/>
      </c>
      <c r="AC787" s="22">
        <f t="shared" ca="1" si="13"/>
        <v>45156</v>
      </c>
      <c r="AD787" s="20"/>
    </row>
    <row r="788" spans="28:30">
      <c r="AB788" s="21" t="str">
        <f>IFERROR(DATE(PRESTAMO!O788,PRESTAMO!N788,PRESTAMO!M788),"")</f>
        <v/>
      </c>
      <c r="AC788" s="22">
        <f t="shared" ca="1" si="13"/>
        <v>45156</v>
      </c>
      <c r="AD788" s="20"/>
    </row>
    <row r="789" spans="28:30">
      <c r="AB789" s="21" t="str">
        <f>IFERROR(DATE(PRESTAMO!O789,PRESTAMO!N789,PRESTAMO!M789),"")</f>
        <v/>
      </c>
      <c r="AC789" s="22">
        <f t="shared" ca="1" si="13"/>
        <v>45156</v>
      </c>
      <c r="AD789" s="20"/>
    </row>
    <row r="790" spans="28:30">
      <c r="AB790" s="21" t="str">
        <f>IFERROR(DATE(PRESTAMO!O790,PRESTAMO!N790,PRESTAMO!M790),"")</f>
        <v/>
      </c>
      <c r="AC790" s="22">
        <f t="shared" ca="1" si="13"/>
        <v>45156</v>
      </c>
      <c r="AD790" s="20"/>
    </row>
    <row r="791" spans="28:30">
      <c r="AB791" s="21" t="str">
        <f>IFERROR(DATE(PRESTAMO!O791,PRESTAMO!N791,PRESTAMO!M791),"")</f>
        <v/>
      </c>
      <c r="AC791" s="22">
        <f t="shared" ca="1" si="13"/>
        <v>45156</v>
      </c>
      <c r="AD791" s="20"/>
    </row>
    <row r="792" spans="28:30">
      <c r="AB792" s="21" t="str">
        <f>IFERROR(DATE(PRESTAMO!O792,PRESTAMO!N792,PRESTAMO!M792),"")</f>
        <v/>
      </c>
      <c r="AC792" s="22">
        <f t="shared" ca="1" si="13"/>
        <v>45156</v>
      </c>
      <c r="AD792" s="20"/>
    </row>
    <row r="793" spans="28:30">
      <c r="AB793" s="21" t="str">
        <f>IFERROR(DATE(PRESTAMO!O793,PRESTAMO!N793,PRESTAMO!M793),"")</f>
        <v/>
      </c>
      <c r="AC793" s="22">
        <f t="shared" ca="1" si="13"/>
        <v>45156</v>
      </c>
      <c r="AD793" s="20"/>
    </row>
    <row r="794" spans="28:30">
      <c r="AB794" s="21" t="str">
        <f>IFERROR(DATE(PRESTAMO!O794,PRESTAMO!N794,PRESTAMO!M794),"")</f>
        <v/>
      </c>
      <c r="AC794" s="22">
        <f t="shared" ca="1" si="13"/>
        <v>45156</v>
      </c>
      <c r="AD794" s="20"/>
    </row>
    <row r="795" spans="28:30">
      <c r="AB795" s="21" t="str">
        <f>IFERROR(DATE(PRESTAMO!O795,PRESTAMO!N795,PRESTAMO!M795),"")</f>
        <v/>
      </c>
      <c r="AC795" s="22">
        <f t="shared" ca="1" si="13"/>
        <v>45156</v>
      </c>
      <c r="AD795" s="20"/>
    </row>
    <row r="796" spans="28:30">
      <c r="AB796" s="21" t="str">
        <f>IFERROR(DATE(PRESTAMO!O796,PRESTAMO!N796,PRESTAMO!M796),"")</f>
        <v/>
      </c>
      <c r="AC796" s="22">
        <f t="shared" ca="1" si="13"/>
        <v>45156</v>
      </c>
      <c r="AD796" s="20"/>
    </row>
    <row r="797" spans="28:30">
      <c r="AB797" s="21" t="str">
        <f>IFERROR(DATE(PRESTAMO!O797,PRESTAMO!N797,PRESTAMO!M797),"")</f>
        <v/>
      </c>
      <c r="AC797" s="22">
        <f t="shared" ca="1" si="13"/>
        <v>45156</v>
      </c>
      <c r="AD797" s="20"/>
    </row>
    <row r="798" spans="28:30">
      <c r="AB798" s="21" t="str">
        <f>IFERROR(DATE(PRESTAMO!O798,PRESTAMO!N798,PRESTAMO!M798),"")</f>
        <v/>
      </c>
      <c r="AC798" s="22">
        <f t="shared" ca="1" si="13"/>
        <v>45156</v>
      </c>
      <c r="AD798" s="20"/>
    </row>
    <row r="799" spans="28:30">
      <c r="AB799" s="21" t="str">
        <f>IFERROR(DATE(PRESTAMO!O799,PRESTAMO!N799,PRESTAMO!M799),"")</f>
        <v/>
      </c>
      <c r="AC799" s="22">
        <f t="shared" ca="1" si="13"/>
        <v>45156</v>
      </c>
      <c r="AD799" s="20"/>
    </row>
    <row r="800" spans="28:30">
      <c r="AB800" s="21" t="str">
        <f>IFERROR(DATE(PRESTAMO!O800,PRESTAMO!N800,PRESTAMO!M800),"")</f>
        <v/>
      </c>
      <c r="AC800" s="22">
        <f t="shared" ca="1" si="13"/>
        <v>45156</v>
      </c>
      <c r="AD800" s="20"/>
    </row>
    <row r="801" spans="28:30">
      <c r="AB801" s="21" t="str">
        <f>IFERROR(DATE(PRESTAMO!O801,PRESTAMO!N801,PRESTAMO!M801),"")</f>
        <v/>
      </c>
      <c r="AC801" s="22">
        <f t="shared" ca="1" si="13"/>
        <v>45156</v>
      </c>
      <c r="AD801" s="20"/>
    </row>
    <row r="802" spans="28:30">
      <c r="AB802" s="21" t="str">
        <f>IFERROR(DATE(PRESTAMO!O802,PRESTAMO!N802,PRESTAMO!M802),"")</f>
        <v/>
      </c>
      <c r="AC802" s="22">
        <f t="shared" ca="1" si="13"/>
        <v>45156</v>
      </c>
      <c r="AD802" s="20"/>
    </row>
    <row r="803" spans="28:30">
      <c r="AB803" s="21" t="str">
        <f>IFERROR(DATE(PRESTAMO!O803,PRESTAMO!N803,PRESTAMO!M803),"")</f>
        <v/>
      </c>
      <c r="AC803" s="22">
        <f t="shared" ca="1" si="13"/>
        <v>45156</v>
      </c>
      <c r="AD803" s="20"/>
    </row>
    <row r="804" spans="28:30">
      <c r="AB804" s="21" t="str">
        <f>IFERROR(DATE(PRESTAMO!O804,PRESTAMO!N804,PRESTAMO!M804),"")</f>
        <v/>
      </c>
      <c r="AC804" s="22">
        <f t="shared" ca="1" si="13"/>
        <v>45156</v>
      </c>
      <c r="AD804" s="20"/>
    </row>
    <row r="805" spans="28:30">
      <c r="AB805" s="21" t="str">
        <f>IFERROR(DATE(PRESTAMO!O805,PRESTAMO!N805,PRESTAMO!M805),"")</f>
        <v/>
      </c>
      <c r="AC805" s="22">
        <f t="shared" ca="1" si="13"/>
        <v>45156</v>
      </c>
      <c r="AD805" s="20"/>
    </row>
    <row r="806" spans="28:30">
      <c r="AB806" s="21" t="str">
        <f>IFERROR(DATE(PRESTAMO!O806,PRESTAMO!N806,PRESTAMO!M806),"")</f>
        <v/>
      </c>
      <c r="AC806" s="22">
        <f t="shared" ca="1" si="13"/>
        <v>45156</v>
      </c>
      <c r="AD806" s="20"/>
    </row>
    <row r="807" spans="28:30">
      <c r="AB807" s="21" t="str">
        <f>IFERROR(DATE(PRESTAMO!O807,PRESTAMO!N807,PRESTAMO!M807),"")</f>
        <v/>
      </c>
      <c r="AC807" s="22">
        <f t="shared" ca="1" si="13"/>
        <v>45156</v>
      </c>
      <c r="AD807" s="20"/>
    </row>
    <row r="808" spans="28:30">
      <c r="AB808" s="21" t="str">
        <f>IFERROR(DATE(PRESTAMO!O808,PRESTAMO!N808,PRESTAMO!M808),"")</f>
        <v/>
      </c>
      <c r="AC808" s="22">
        <f t="shared" ca="1" si="13"/>
        <v>45156</v>
      </c>
      <c r="AD808" s="20"/>
    </row>
    <row r="809" spans="28:30">
      <c r="AB809" s="21" t="str">
        <f>IFERROR(DATE(PRESTAMO!O809,PRESTAMO!N809,PRESTAMO!M809),"")</f>
        <v/>
      </c>
      <c r="AC809" s="22">
        <f t="shared" ca="1" si="13"/>
        <v>45156</v>
      </c>
      <c r="AD809" s="20"/>
    </row>
    <row r="810" spans="28:30">
      <c r="AB810" s="21" t="str">
        <f>IFERROR(DATE(PRESTAMO!O810,PRESTAMO!N810,PRESTAMO!M810),"")</f>
        <v/>
      </c>
      <c r="AC810" s="22">
        <f t="shared" ca="1" si="13"/>
        <v>45156</v>
      </c>
      <c r="AD810" s="20"/>
    </row>
    <row r="811" spans="28:30">
      <c r="AB811" s="21" t="str">
        <f>IFERROR(DATE(PRESTAMO!O811,PRESTAMO!N811,PRESTAMO!M811),"")</f>
        <v/>
      </c>
      <c r="AC811" s="22">
        <f t="shared" ca="1" si="13"/>
        <v>45156</v>
      </c>
      <c r="AD811" s="20"/>
    </row>
    <row r="812" spans="28:30">
      <c r="AB812" s="21" t="str">
        <f>IFERROR(DATE(PRESTAMO!O812,PRESTAMO!N812,PRESTAMO!M812),"")</f>
        <v/>
      </c>
      <c r="AC812" s="22">
        <f t="shared" ca="1" si="13"/>
        <v>45156</v>
      </c>
      <c r="AD812" s="20"/>
    </row>
    <row r="813" spans="28:30">
      <c r="AB813" s="21" t="str">
        <f>IFERROR(DATE(PRESTAMO!O813,PRESTAMO!N813,PRESTAMO!M813),"")</f>
        <v/>
      </c>
      <c r="AC813" s="22">
        <f t="shared" ca="1" si="13"/>
        <v>45156</v>
      </c>
      <c r="AD813" s="20"/>
    </row>
    <row r="814" spans="28:30">
      <c r="AB814" s="21" t="str">
        <f>IFERROR(DATE(PRESTAMO!O814,PRESTAMO!N814,PRESTAMO!M814),"")</f>
        <v/>
      </c>
      <c r="AC814" s="22">
        <f t="shared" ca="1" si="13"/>
        <v>45156</v>
      </c>
      <c r="AD814" s="20"/>
    </row>
    <row r="815" spans="28:30">
      <c r="AB815" s="21" t="str">
        <f>IFERROR(DATE(PRESTAMO!O815,PRESTAMO!N815,PRESTAMO!M815),"")</f>
        <v/>
      </c>
      <c r="AC815" s="22">
        <f t="shared" ca="1" si="13"/>
        <v>45156</v>
      </c>
      <c r="AD815" s="20"/>
    </row>
    <row r="816" spans="28:30">
      <c r="AB816" s="21" t="str">
        <f>IFERROR(DATE(PRESTAMO!O816,PRESTAMO!N816,PRESTAMO!M816),"")</f>
        <v/>
      </c>
      <c r="AC816" s="22">
        <f t="shared" ca="1" si="13"/>
        <v>45156</v>
      </c>
      <c r="AD816" s="20"/>
    </row>
    <row r="817" spans="28:30">
      <c r="AB817" s="21" t="str">
        <f>IFERROR(DATE(PRESTAMO!O817,PRESTAMO!N817,PRESTAMO!M817),"")</f>
        <v/>
      </c>
      <c r="AC817" s="22">
        <f t="shared" ca="1" si="13"/>
        <v>45156</v>
      </c>
      <c r="AD817" s="20"/>
    </row>
    <row r="818" spans="28:30">
      <c r="AB818" s="21" t="str">
        <f>IFERROR(DATE(PRESTAMO!O818,PRESTAMO!N818,PRESTAMO!M818),"")</f>
        <v/>
      </c>
      <c r="AC818" s="22">
        <f t="shared" ca="1" si="13"/>
        <v>45156</v>
      </c>
      <c r="AD818" s="20"/>
    </row>
    <row r="819" spans="28:30">
      <c r="AB819" s="21" t="str">
        <f>IFERROR(DATE(PRESTAMO!O819,PRESTAMO!N819,PRESTAMO!M819),"")</f>
        <v/>
      </c>
      <c r="AC819" s="22">
        <f t="shared" ca="1" si="13"/>
        <v>45156</v>
      </c>
      <c r="AD819" s="20"/>
    </row>
    <row r="820" spans="28:30">
      <c r="AB820" s="21" t="str">
        <f>IFERROR(DATE(PRESTAMO!O820,PRESTAMO!N820,PRESTAMO!M820),"")</f>
        <v/>
      </c>
      <c r="AC820" s="22">
        <f t="shared" ca="1" si="13"/>
        <v>45156</v>
      </c>
      <c r="AD820" s="20"/>
    </row>
    <row r="821" spans="28:30">
      <c r="AB821" s="21" t="str">
        <f>IFERROR(DATE(PRESTAMO!O821,PRESTAMO!N821,PRESTAMO!M821),"")</f>
        <v/>
      </c>
      <c r="AC821" s="22">
        <f t="shared" ca="1" si="13"/>
        <v>45156</v>
      </c>
      <c r="AD821" s="20"/>
    </row>
    <row r="822" spans="28:30">
      <c r="AB822" s="21" t="str">
        <f>IFERROR(DATE(PRESTAMO!O822,PRESTAMO!N822,PRESTAMO!M822),"")</f>
        <v/>
      </c>
      <c r="AC822" s="22">
        <f t="shared" ca="1" si="13"/>
        <v>45156</v>
      </c>
      <c r="AD822" s="20"/>
    </row>
    <row r="823" spans="28:30">
      <c r="AB823" s="21" t="str">
        <f>IFERROR(DATE(PRESTAMO!O823,PRESTAMO!N823,PRESTAMO!M823),"")</f>
        <v/>
      </c>
      <c r="AC823" s="22">
        <f t="shared" ca="1" si="13"/>
        <v>45156</v>
      </c>
      <c r="AD823" s="20"/>
    </row>
    <row r="824" spans="28:30">
      <c r="AB824" s="21" t="str">
        <f>IFERROR(DATE(PRESTAMO!O824,PRESTAMO!N824,PRESTAMO!M824),"")</f>
        <v/>
      </c>
      <c r="AC824" s="22">
        <f t="shared" ca="1" si="13"/>
        <v>45156</v>
      </c>
      <c r="AD824" s="20"/>
    </row>
    <row r="825" spans="28:30">
      <c r="AB825" s="21" t="str">
        <f>IFERROR(DATE(PRESTAMO!O825,PRESTAMO!N825,PRESTAMO!M825),"")</f>
        <v/>
      </c>
      <c r="AC825" s="22">
        <f t="shared" ca="1" si="13"/>
        <v>45156</v>
      </c>
      <c r="AD825" s="20"/>
    </row>
    <row r="826" spans="28:30">
      <c r="AB826" s="21" t="str">
        <f>IFERROR(DATE(PRESTAMO!O826,PRESTAMO!N826,PRESTAMO!M826),"")</f>
        <v/>
      </c>
      <c r="AC826" s="22">
        <f t="shared" ca="1" si="13"/>
        <v>45156</v>
      </c>
      <c r="AD826" s="20"/>
    </row>
    <row r="827" spans="28:30">
      <c r="AB827" s="21" t="str">
        <f>IFERROR(DATE(PRESTAMO!O827,PRESTAMO!N827,PRESTAMO!M827),"")</f>
        <v/>
      </c>
      <c r="AC827" s="22">
        <f t="shared" ca="1" si="13"/>
        <v>45156</v>
      </c>
      <c r="AD827" s="20"/>
    </row>
    <row r="828" spans="28:30">
      <c r="AB828" s="21" t="str">
        <f>IFERROR(DATE(PRESTAMO!O828,PRESTAMO!N828,PRESTAMO!M828),"")</f>
        <v/>
      </c>
      <c r="AC828" s="22">
        <f t="shared" ca="1" si="13"/>
        <v>45156</v>
      </c>
      <c r="AD828" s="20"/>
    </row>
    <row r="829" spans="28:30">
      <c r="AB829" s="21" t="str">
        <f>IFERROR(DATE(PRESTAMO!O829,PRESTAMO!N829,PRESTAMO!M829),"")</f>
        <v/>
      </c>
      <c r="AC829" s="22">
        <f t="shared" ca="1" si="13"/>
        <v>45156</v>
      </c>
      <c r="AD829" s="20"/>
    </row>
    <row r="830" spans="28:30">
      <c r="AB830" s="21" t="str">
        <f>IFERROR(DATE(PRESTAMO!O830,PRESTAMO!N830,PRESTAMO!M830),"")</f>
        <v/>
      </c>
      <c r="AC830" s="22">
        <f t="shared" ca="1" si="13"/>
        <v>45156</v>
      </c>
      <c r="AD830" s="20"/>
    </row>
    <row r="831" spans="28:30">
      <c r="AB831" s="21" t="str">
        <f>IFERROR(DATE(PRESTAMO!O831,PRESTAMO!N831,PRESTAMO!M831),"")</f>
        <v/>
      </c>
      <c r="AC831" s="22">
        <f t="shared" ca="1" si="13"/>
        <v>45156</v>
      </c>
      <c r="AD831" s="20"/>
    </row>
    <row r="832" spans="28:30">
      <c r="AB832" s="21" t="str">
        <f>IFERROR(DATE(PRESTAMO!O832,PRESTAMO!N832,PRESTAMO!M832),"")</f>
        <v/>
      </c>
      <c r="AC832" s="22">
        <f t="shared" ca="1" si="13"/>
        <v>45156</v>
      </c>
      <c r="AD832" s="20"/>
    </row>
    <row r="833" spans="28:30">
      <c r="AB833" s="21" t="str">
        <f>IFERROR(DATE(PRESTAMO!O833,PRESTAMO!N833,PRESTAMO!M833),"")</f>
        <v/>
      </c>
      <c r="AC833" s="22">
        <f t="shared" ca="1" si="13"/>
        <v>45156</v>
      </c>
      <c r="AD833" s="20"/>
    </row>
    <row r="834" spans="28:30">
      <c r="AB834" s="21" t="str">
        <f>IFERROR(DATE(PRESTAMO!O834,PRESTAMO!N834,PRESTAMO!M834),"")</f>
        <v/>
      </c>
      <c r="AC834" s="22">
        <f t="shared" ca="1" si="13"/>
        <v>45156</v>
      </c>
      <c r="AD834" s="20"/>
    </row>
    <row r="835" spans="28:30">
      <c r="AB835" s="21" t="str">
        <f>IFERROR(DATE(PRESTAMO!O835,PRESTAMO!N835,PRESTAMO!M835),"")</f>
        <v/>
      </c>
      <c r="AC835" s="22">
        <f t="shared" ref="AC835:AC898" ca="1" si="14">TODAY()</f>
        <v>45156</v>
      </c>
      <c r="AD835" s="20"/>
    </row>
    <row r="836" spans="28:30">
      <c r="AB836" s="21" t="str">
        <f>IFERROR(DATE(PRESTAMO!O836,PRESTAMO!N836,PRESTAMO!M836),"")</f>
        <v/>
      </c>
      <c r="AC836" s="22">
        <f t="shared" ca="1" si="14"/>
        <v>45156</v>
      </c>
      <c r="AD836" s="20"/>
    </row>
    <row r="837" spans="28:30">
      <c r="AB837" s="21" t="str">
        <f>IFERROR(DATE(PRESTAMO!O837,PRESTAMO!N837,PRESTAMO!M837),"")</f>
        <v/>
      </c>
      <c r="AC837" s="22">
        <f t="shared" ca="1" si="14"/>
        <v>45156</v>
      </c>
      <c r="AD837" s="20"/>
    </row>
    <row r="838" spans="28:30">
      <c r="AB838" s="21" t="str">
        <f>IFERROR(DATE(PRESTAMO!O838,PRESTAMO!N838,PRESTAMO!M838),"")</f>
        <v/>
      </c>
      <c r="AC838" s="22">
        <f t="shared" ca="1" si="14"/>
        <v>45156</v>
      </c>
      <c r="AD838" s="20"/>
    </row>
    <row r="839" spans="28:30">
      <c r="AB839" s="21" t="str">
        <f>IFERROR(DATE(PRESTAMO!O839,PRESTAMO!N839,PRESTAMO!M839),"")</f>
        <v/>
      </c>
      <c r="AC839" s="22">
        <f t="shared" ca="1" si="14"/>
        <v>45156</v>
      </c>
      <c r="AD839" s="20"/>
    </row>
    <row r="840" spans="28:30">
      <c r="AB840" s="21" t="str">
        <f>IFERROR(DATE(PRESTAMO!O840,PRESTAMO!N840,PRESTAMO!M840),"")</f>
        <v/>
      </c>
      <c r="AC840" s="22">
        <f t="shared" ca="1" si="14"/>
        <v>45156</v>
      </c>
      <c r="AD840" s="20"/>
    </row>
    <row r="841" spans="28:30">
      <c r="AB841" s="21" t="str">
        <f>IFERROR(DATE(PRESTAMO!O841,PRESTAMO!N841,PRESTAMO!M841),"")</f>
        <v/>
      </c>
      <c r="AC841" s="22">
        <f t="shared" ca="1" si="14"/>
        <v>45156</v>
      </c>
      <c r="AD841" s="20"/>
    </row>
    <row r="842" spans="28:30">
      <c r="AB842" s="21" t="str">
        <f>IFERROR(DATE(PRESTAMO!O842,PRESTAMO!N842,PRESTAMO!M842),"")</f>
        <v/>
      </c>
      <c r="AC842" s="22">
        <f t="shared" ca="1" si="14"/>
        <v>45156</v>
      </c>
      <c r="AD842" s="20"/>
    </row>
    <row r="843" spans="28:30">
      <c r="AB843" s="21" t="str">
        <f>IFERROR(DATE(PRESTAMO!O843,PRESTAMO!N843,PRESTAMO!M843),"")</f>
        <v/>
      </c>
      <c r="AC843" s="22">
        <f t="shared" ca="1" si="14"/>
        <v>45156</v>
      </c>
      <c r="AD843" s="20"/>
    </row>
    <row r="844" spans="28:30">
      <c r="AB844" s="21" t="str">
        <f>IFERROR(DATE(PRESTAMO!O844,PRESTAMO!N844,PRESTAMO!M844),"")</f>
        <v/>
      </c>
      <c r="AC844" s="22">
        <f t="shared" ca="1" si="14"/>
        <v>45156</v>
      </c>
      <c r="AD844" s="20"/>
    </row>
    <row r="845" spans="28:30">
      <c r="AB845" s="21" t="str">
        <f>IFERROR(DATE(PRESTAMO!O845,PRESTAMO!N845,PRESTAMO!M845),"")</f>
        <v/>
      </c>
      <c r="AC845" s="22">
        <f t="shared" ca="1" si="14"/>
        <v>45156</v>
      </c>
      <c r="AD845" s="20"/>
    </row>
    <row r="846" spans="28:30">
      <c r="AB846" s="21" t="str">
        <f>IFERROR(DATE(PRESTAMO!O846,PRESTAMO!N846,PRESTAMO!M846),"")</f>
        <v/>
      </c>
      <c r="AC846" s="22">
        <f t="shared" ca="1" si="14"/>
        <v>45156</v>
      </c>
      <c r="AD846" s="20"/>
    </row>
    <row r="847" spans="28:30">
      <c r="AB847" s="21" t="str">
        <f>IFERROR(DATE(PRESTAMO!O847,PRESTAMO!N847,PRESTAMO!M847),"")</f>
        <v/>
      </c>
      <c r="AC847" s="22">
        <f t="shared" ca="1" si="14"/>
        <v>45156</v>
      </c>
      <c r="AD847" s="20"/>
    </row>
    <row r="848" spans="28:30">
      <c r="AB848" s="21" t="str">
        <f>IFERROR(DATE(PRESTAMO!O848,PRESTAMO!N848,PRESTAMO!M848),"")</f>
        <v/>
      </c>
      <c r="AC848" s="22">
        <f t="shared" ca="1" si="14"/>
        <v>45156</v>
      </c>
      <c r="AD848" s="20"/>
    </row>
    <row r="849" spans="28:30">
      <c r="AB849" s="21" t="str">
        <f>IFERROR(DATE(PRESTAMO!O849,PRESTAMO!N849,PRESTAMO!M849),"")</f>
        <v/>
      </c>
      <c r="AC849" s="22">
        <f t="shared" ca="1" si="14"/>
        <v>45156</v>
      </c>
      <c r="AD849" s="20"/>
    </row>
    <row r="850" spans="28:30">
      <c r="AB850" s="21" t="str">
        <f>IFERROR(DATE(PRESTAMO!O850,PRESTAMO!N850,PRESTAMO!M850),"")</f>
        <v/>
      </c>
      <c r="AC850" s="22">
        <f t="shared" ca="1" si="14"/>
        <v>45156</v>
      </c>
      <c r="AD850" s="20"/>
    </row>
    <row r="851" spans="28:30">
      <c r="AB851" s="21" t="str">
        <f>IFERROR(DATE(PRESTAMO!O851,PRESTAMO!N851,PRESTAMO!M851),"")</f>
        <v/>
      </c>
      <c r="AC851" s="22">
        <f t="shared" ca="1" si="14"/>
        <v>45156</v>
      </c>
      <c r="AD851" s="20"/>
    </row>
    <row r="852" spans="28:30">
      <c r="AB852" s="21" t="str">
        <f>IFERROR(DATE(PRESTAMO!O852,PRESTAMO!N852,PRESTAMO!M852),"")</f>
        <v/>
      </c>
      <c r="AC852" s="22">
        <f t="shared" ca="1" si="14"/>
        <v>45156</v>
      </c>
      <c r="AD852" s="20"/>
    </row>
    <row r="853" spans="28:30">
      <c r="AB853" s="21" t="str">
        <f>IFERROR(DATE(PRESTAMO!O853,PRESTAMO!N853,PRESTAMO!M853),"")</f>
        <v/>
      </c>
      <c r="AC853" s="22">
        <f t="shared" ca="1" si="14"/>
        <v>45156</v>
      </c>
      <c r="AD853" s="20"/>
    </row>
    <row r="854" spans="28:30">
      <c r="AB854" s="21" t="str">
        <f>IFERROR(DATE(PRESTAMO!O854,PRESTAMO!N854,PRESTAMO!M854),"")</f>
        <v/>
      </c>
      <c r="AC854" s="22">
        <f t="shared" ca="1" si="14"/>
        <v>45156</v>
      </c>
      <c r="AD854" s="20"/>
    </row>
    <row r="855" spans="28:30">
      <c r="AB855" s="21" t="str">
        <f>IFERROR(DATE(PRESTAMO!O855,PRESTAMO!N855,PRESTAMO!M855),"")</f>
        <v/>
      </c>
      <c r="AC855" s="22">
        <f t="shared" ca="1" si="14"/>
        <v>45156</v>
      </c>
      <c r="AD855" s="20"/>
    </row>
    <row r="856" spans="28:30">
      <c r="AB856" s="21" t="str">
        <f>IFERROR(DATE(PRESTAMO!O856,PRESTAMO!N856,PRESTAMO!M856),"")</f>
        <v/>
      </c>
      <c r="AC856" s="22">
        <f t="shared" ca="1" si="14"/>
        <v>45156</v>
      </c>
      <c r="AD856" s="20"/>
    </row>
    <row r="857" spans="28:30">
      <c r="AB857" s="21" t="str">
        <f>IFERROR(DATE(PRESTAMO!O857,PRESTAMO!N857,PRESTAMO!M857),"")</f>
        <v/>
      </c>
      <c r="AC857" s="22">
        <f t="shared" ca="1" si="14"/>
        <v>45156</v>
      </c>
      <c r="AD857" s="20"/>
    </row>
    <row r="858" spans="28:30">
      <c r="AB858" s="21" t="str">
        <f>IFERROR(DATE(PRESTAMO!O858,PRESTAMO!N858,PRESTAMO!M858),"")</f>
        <v/>
      </c>
      <c r="AC858" s="22">
        <f t="shared" ca="1" si="14"/>
        <v>45156</v>
      </c>
      <c r="AD858" s="20"/>
    </row>
    <row r="859" spans="28:30">
      <c r="AB859" s="21" t="str">
        <f>IFERROR(DATE(PRESTAMO!O859,PRESTAMO!N859,PRESTAMO!M859),"")</f>
        <v/>
      </c>
      <c r="AC859" s="22">
        <f t="shared" ca="1" si="14"/>
        <v>45156</v>
      </c>
      <c r="AD859" s="20"/>
    </row>
    <row r="860" spans="28:30">
      <c r="AB860" s="21" t="str">
        <f>IFERROR(DATE(PRESTAMO!O860,PRESTAMO!N860,PRESTAMO!M860),"")</f>
        <v/>
      </c>
      <c r="AC860" s="22">
        <f t="shared" ca="1" si="14"/>
        <v>45156</v>
      </c>
      <c r="AD860" s="20"/>
    </row>
    <row r="861" spans="28:30">
      <c r="AB861" s="21" t="str">
        <f>IFERROR(DATE(PRESTAMO!O861,PRESTAMO!N861,PRESTAMO!M861),"")</f>
        <v/>
      </c>
      <c r="AC861" s="22">
        <f t="shared" ca="1" si="14"/>
        <v>45156</v>
      </c>
      <c r="AD861" s="20"/>
    </row>
    <row r="862" spans="28:30">
      <c r="AB862" s="21" t="str">
        <f>IFERROR(DATE(PRESTAMO!O862,PRESTAMO!N862,PRESTAMO!M862),"")</f>
        <v/>
      </c>
      <c r="AC862" s="22">
        <f t="shared" ca="1" si="14"/>
        <v>45156</v>
      </c>
      <c r="AD862" s="20"/>
    </row>
    <row r="863" spans="28:30">
      <c r="AB863" s="21" t="str">
        <f>IFERROR(DATE(PRESTAMO!O863,PRESTAMO!N863,PRESTAMO!M863),"")</f>
        <v/>
      </c>
      <c r="AC863" s="22">
        <f t="shared" ca="1" si="14"/>
        <v>45156</v>
      </c>
      <c r="AD863" s="20"/>
    </row>
    <row r="864" spans="28:30">
      <c r="AB864" s="21" t="str">
        <f>IFERROR(DATE(PRESTAMO!O864,PRESTAMO!N864,PRESTAMO!M864),"")</f>
        <v/>
      </c>
      <c r="AC864" s="22">
        <f t="shared" ca="1" si="14"/>
        <v>45156</v>
      </c>
      <c r="AD864" s="20"/>
    </row>
    <row r="865" spans="28:30">
      <c r="AB865" s="21" t="str">
        <f>IFERROR(DATE(PRESTAMO!O865,PRESTAMO!N865,PRESTAMO!M865),"")</f>
        <v/>
      </c>
      <c r="AC865" s="22">
        <f t="shared" ca="1" si="14"/>
        <v>45156</v>
      </c>
      <c r="AD865" s="20"/>
    </row>
    <row r="866" spans="28:30">
      <c r="AB866" s="21" t="str">
        <f>IFERROR(DATE(PRESTAMO!O866,PRESTAMO!N866,PRESTAMO!M866),"")</f>
        <v/>
      </c>
      <c r="AC866" s="22">
        <f t="shared" ca="1" si="14"/>
        <v>45156</v>
      </c>
      <c r="AD866" s="20"/>
    </row>
    <row r="867" spans="28:30">
      <c r="AB867" s="21" t="str">
        <f>IFERROR(DATE(PRESTAMO!O867,PRESTAMO!N867,PRESTAMO!M867),"")</f>
        <v/>
      </c>
      <c r="AC867" s="22">
        <f t="shared" ca="1" si="14"/>
        <v>45156</v>
      </c>
      <c r="AD867" s="20"/>
    </row>
    <row r="868" spans="28:30">
      <c r="AB868" s="21" t="str">
        <f>IFERROR(DATE(PRESTAMO!O868,PRESTAMO!N868,PRESTAMO!M868),"")</f>
        <v/>
      </c>
      <c r="AC868" s="22">
        <f t="shared" ca="1" si="14"/>
        <v>45156</v>
      </c>
      <c r="AD868" s="20"/>
    </row>
    <row r="869" spans="28:30">
      <c r="AB869" s="21" t="str">
        <f>IFERROR(DATE(PRESTAMO!O869,PRESTAMO!N869,PRESTAMO!M869),"")</f>
        <v/>
      </c>
      <c r="AC869" s="22">
        <f t="shared" ca="1" si="14"/>
        <v>45156</v>
      </c>
      <c r="AD869" s="20"/>
    </row>
    <row r="870" spans="28:30">
      <c r="AB870" s="21" t="str">
        <f>IFERROR(DATE(PRESTAMO!O870,PRESTAMO!N870,PRESTAMO!M870),"")</f>
        <v/>
      </c>
      <c r="AC870" s="22">
        <f t="shared" ca="1" si="14"/>
        <v>45156</v>
      </c>
      <c r="AD870" s="20"/>
    </row>
    <row r="871" spans="28:30">
      <c r="AB871" s="21" t="str">
        <f>IFERROR(DATE(PRESTAMO!O871,PRESTAMO!N871,PRESTAMO!M871),"")</f>
        <v/>
      </c>
      <c r="AC871" s="22">
        <f t="shared" ca="1" si="14"/>
        <v>45156</v>
      </c>
      <c r="AD871" s="20"/>
    </row>
    <row r="872" spans="28:30">
      <c r="AB872" s="21" t="str">
        <f>IFERROR(DATE(PRESTAMO!O872,PRESTAMO!N872,PRESTAMO!M872),"")</f>
        <v/>
      </c>
      <c r="AC872" s="22">
        <f t="shared" ca="1" si="14"/>
        <v>45156</v>
      </c>
      <c r="AD872" s="20"/>
    </row>
    <row r="873" spans="28:30">
      <c r="AB873" s="21" t="str">
        <f>IFERROR(DATE(PRESTAMO!O873,PRESTAMO!N873,PRESTAMO!M873),"")</f>
        <v/>
      </c>
      <c r="AC873" s="22">
        <f t="shared" ca="1" si="14"/>
        <v>45156</v>
      </c>
      <c r="AD873" s="20"/>
    </row>
    <row r="874" spans="28:30">
      <c r="AB874" s="21" t="str">
        <f>IFERROR(DATE(PRESTAMO!O874,PRESTAMO!N874,PRESTAMO!M874),"")</f>
        <v/>
      </c>
      <c r="AC874" s="22">
        <f t="shared" ca="1" si="14"/>
        <v>45156</v>
      </c>
      <c r="AD874" s="20"/>
    </row>
    <row r="875" spans="28:30">
      <c r="AB875" s="21" t="str">
        <f>IFERROR(DATE(PRESTAMO!O875,PRESTAMO!N875,PRESTAMO!M875),"")</f>
        <v/>
      </c>
      <c r="AC875" s="22">
        <f t="shared" ca="1" si="14"/>
        <v>45156</v>
      </c>
      <c r="AD875" s="20"/>
    </row>
    <row r="876" spans="28:30">
      <c r="AB876" s="21" t="str">
        <f>IFERROR(DATE(PRESTAMO!O876,PRESTAMO!N876,PRESTAMO!M876),"")</f>
        <v/>
      </c>
      <c r="AC876" s="22">
        <f t="shared" ca="1" si="14"/>
        <v>45156</v>
      </c>
      <c r="AD876" s="20"/>
    </row>
    <row r="877" spans="28:30">
      <c r="AB877" s="21" t="str">
        <f>IFERROR(DATE(PRESTAMO!O877,PRESTAMO!N877,PRESTAMO!M877),"")</f>
        <v/>
      </c>
      <c r="AC877" s="22">
        <f t="shared" ca="1" si="14"/>
        <v>45156</v>
      </c>
      <c r="AD877" s="20"/>
    </row>
    <row r="878" spans="28:30">
      <c r="AB878" s="21" t="str">
        <f>IFERROR(DATE(PRESTAMO!O878,PRESTAMO!N878,PRESTAMO!M878),"")</f>
        <v/>
      </c>
      <c r="AC878" s="22">
        <f t="shared" ca="1" si="14"/>
        <v>45156</v>
      </c>
      <c r="AD878" s="20"/>
    </row>
    <row r="879" spans="28:30">
      <c r="AB879" s="21" t="str">
        <f>IFERROR(DATE(PRESTAMO!O879,PRESTAMO!N879,PRESTAMO!M879),"")</f>
        <v/>
      </c>
      <c r="AC879" s="22">
        <f t="shared" ca="1" si="14"/>
        <v>45156</v>
      </c>
      <c r="AD879" s="20"/>
    </row>
    <row r="880" spans="28:30">
      <c r="AB880" s="21" t="str">
        <f>IFERROR(DATE(PRESTAMO!O880,PRESTAMO!N880,PRESTAMO!M880),"")</f>
        <v/>
      </c>
      <c r="AC880" s="22">
        <f t="shared" ca="1" si="14"/>
        <v>45156</v>
      </c>
      <c r="AD880" s="20"/>
    </row>
    <row r="881" spans="28:30">
      <c r="AB881" s="21" t="str">
        <f>IFERROR(DATE(PRESTAMO!O881,PRESTAMO!N881,PRESTAMO!M881),"")</f>
        <v/>
      </c>
      <c r="AC881" s="22">
        <f t="shared" ca="1" si="14"/>
        <v>45156</v>
      </c>
      <c r="AD881" s="20"/>
    </row>
    <row r="882" spans="28:30">
      <c r="AB882" s="21" t="str">
        <f>IFERROR(DATE(PRESTAMO!O882,PRESTAMO!N882,PRESTAMO!M882),"")</f>
        <v/>
      </c>
      <c r="AC882" s="22">
        <f t="shared" ca="1" si="14"/>
        <v>45156</v>
      </c>
      <c r="AD882" s="20"/>
    </row>
    <row r="883" spans="28:30">
      <c r="AB883" s="21" t="str">
        <f>IFERROR(DATE(PRESTAMO!O883,PRESTAMO!N883,PRESTAMO!M883),"")</f>
        <v/>
      </c>
      <c r="AC883" s="22">
        <f t="shared" ca="1" si="14"/>
        <v>45156</v>
      </c>
      <c r="AD883" s="20"/>
    </row>
    <row r="884" spans="28:30">
      <c r="AB884" s="21" t="str">
        <f>IFERROR(DATE(PRESTAMO!O884,PRESTAMO!N884,PRESTAMO!M884),"")</f>
        <v/>
      </c>
      <c r="AC884" s="22">
        <f t="shared" ca="1" si="14"/>
        <v>45156</v>
      </c>
      <c r="AD884" s="20"/>
    </row>
    <row r="885" spans="28:30">
      <c r="AB885" s="21" t="str">
        <f>IFERROR(DATE(PRESTAMO!O885,PRESTAMO!N885,PRESTAMO!M885),"")</f>
        <v/>
      </c>
      <c r="AC885" s="22">
        <f t="shared" ca="1" si="14"/>
        <v>45156</v>
      </c>
      <c r="AD885" s="20"/>
    </row>
    <row r="886" spans="28:30">
      <c r="AB886" s="21" t="str">
        <f>IFERROR(DATE(PRESTAMO!O886,PRESTAMO!N886,PRESTAMO!M886),"")</f>
        <v/>
      </c>
      <c r="AC886" s="22">
        <f t="shared" ca="1" si="14"/>
        <v>45156</v>
      </c>
      <c r="AD886" s="20"/>
    </row>
    <row r="887" spans="28:30">
      <c r="AB887" s="21" t="str">
        <f>IFERROR(DATE(PRESTAMO!O887,PRESTAMO!N887,PRESTAMO!M887),"")</f>
        <v/>
      </c>
      <c r="AC887" s="22">
        <f t="shared" ca="1" si="14"/>
        <v>45156</v>
      </c>
      <c r="AD887" s="20"/>
    </row>
    <row r="888" spans="28:30">
      <c r="AB888" s="21" t="str">
        <f>IFERROR(DATE(PRESTAMO!O888,PRESTAMO!N888,PRESTAMO!M888),"")</f>
        <v/>
      </c>
      <c r="AC888" s="22">
        <f t="shared" ca="1" si="14"/>
        <v>45156</v>
      </c>
      <c r="AD888" s="20"/>
    </row>
    <row r="889" spans="28:30">
      <c r="AB889" s="21" t="str">
        <f>IFERROR(DATE(PRESTAMO!O889,PRESTAMO!N889,PRESTAMO!M889),"")</f>
        <v/>
      </c>
      <c r="AC889" s="22">
        <f t="shared" ca="1" si="14"/>
        <v>45156</v>
      </c>
      <c r="AD889" s="20"/>
    </row>
    <row r="890" spans="28:30">
      <c r="AB890" s="21" t="str">
        <f>IFERROR(DATE(PRESTAMO!O890,PRESTAMO!N890,PRESTAMO!M890),"")</f>
        <v/>
      </c>
      <c r="AC890" s="22">
        <f t="shared" ca="1" si="14"/>
        <v>45156</v>
      </c>
      <c r="AD890" s="20"/>
    </row>
    <row r="891" spans="28:30">
      <c r="AB891" s="21" t="str">
        <f>IFERROR(DATE(PRESTAMO!O891,PRESTAMO!N891,PRESTAMO!M891),"")</f>
        <v/>
      </c>
      <c r="AC891" s="22">
        <f t="shared" ca="1" si="14"/>
        <v>45156</v>
      </c>
      <c r="AD891" s="20"/>
    </row>
    <row r="892" spans="28:30">
      <c r="AB892" s="21" t="str">
        <f>IFERROR(DATE(PRESTAMO!O892,PRESTAMO!N892,PRESTAMO!M892),"")</f>
        <v/>
      </c>
      <c r="AC892" s="22">
        <f t="shared" ca="1" si="14"/>
        <v>45156</v>
      </c>
      <c r="AD892" s="20"/>
    </row>
    <row r="893" spans="28:30">
      <c r="AB893" s="21" t="str">
        <f>IFERROR(DATE(PRESTAMO!O893,PRESTAMO!N893,PRESTAMO!M893),"")</f>
        <v/>
      </c>
      <c r="AC893" s="22">
        <f t="shared" ca="1" si="14"/>
        <v>45156</v>
      </c>
      <c r="AD893" s="20"/>
    </row>
    <row r="894" spans="28:30">
      <c r="AB894" s="21" t="str">
        <f>IFERROR(DATE(PRESTAMO!O894,PRESTAMO!N894,PRESTAMO!M894),"")</f>
        <v/>
      </c>
      <c r="AC894" s="22">
        <f t="shared" ca="1" si="14"/>
        <v>45156</v>
      </c>
      <c r="AD894" s="20"/>
    </row>
    <row r="895" spans="28:30">
      <c r="AB895" s="21" t="str">
        <f>IFERROR(DATE(PRESTAMO!O895,PRESTAMO!N895,PRESTAMO!M895),"")</f>
        <v/>
      </c>
      <c r="AC895" s="22">
        <f t="shared" ca="1" si="14"/>
        <v>45156</v>
      </c>
      <c r="AD895" s="20"/>
    </row>
    <row r="896" spans="28:30">
      <c r="AB896" s="21" t="str">
        <f>IFERROR(DATE(PRESTAMO!O896,PRESTAMO!N896,PRESTAMO!M896),"")</f>
        <v/>
      </c>
      <c r="AC896" s="22">
        <f t="shared" ca="1" si="14"/>
        <v>45156</v>
      </c>
      <c r="AD896" s="20"/>
    </row>
    <row r="897" spans="28:30">
      <c r="AB897" s="21" t="str">
        <f>IFERROR(DATE(PRESTAMO!O897,PRESTAMO!N897,PRESTAMO!M897),"")</f>
        <v/>
      </c>
      <c r="AC897" s="22">
        <f t="shared" ca="1" si="14"/>
        <v>45156</v>
      </c>
      <c r="AD897" s="20"/>
    </row>
    <row r="898" spans="28:30">
      <c r="AB898" s="21" t="str">
        <f>IFERROR(DATE(PRESTAMO!O898,PRESTAMO!N898,PRESTAMO!M898),"")</f>
        <v/>
      </c>
      <c r="AC898" s="22">
        <f t="shared" ca="1" si="14"/>
        <v>45156</v>
      </c>
      <c r="AD898" s="20"/>
    </row>
    <row r="899" spans="28:30">
      <c r="AB899" s="21" t="str">
        <f>IFERROR(DATE(PRESTAMO!O899,PRESTAMO!N899,PRESTAMO!M899),"")</f>
        <v/>
      </c>
      <c r="AC899" s="22">
        <f t="shared" ref="AC899:AC962" ca="1" si="15">TODAY()</f>
        <v>45156</v>
      </c>
      <c r="AD899" s="20"/>
    </row>
    <row r="900" spans="28:30">
      <c r="AB900" s="21" t="str">
        <f>IFERROR(DATE(PRESTAMO!O900,PRESTAMO!N900,PRESTAMO!M900),"")</f>
        <v/>
      </c>
      <c r="AC900" s="22">
        <f t="shared" ca="1" si="15"/>
        <v>45156</v>
      </c>
      <c r="AD900" s="20"/>
    </row>
    <row r="901" spans="28:30">
      <c r="AB901" s="21" t="str">
        <f>IFERROR(DATE(PRESTAMO!O901,PRESTAMO!N901,PRESTAMO!M901),"")</f>
        <v/>
      </c>
      <c r="AC901" s="22">
        <f t="shared" ca="1" si="15"/>
        <v>45156</v>
      </c>
      <c r="AD901" s="20"/>
    </row>
    <row r="902" spans="28:30">
      <c r="AB902" s="21" t="str">
        <f>IFERROR(DATE(PRESTAMO!O902,PRESTAMO!N902,PRESTAMO!M902),"")</f>
        <v/>
      </c>
      <c r="AC902" s="22">
        <f t="shared" ca="1" si="15"/>
        <v>45156</v>
      </c>
      <c r="AD902" s="20"/>
    </row>
    <row r="903" spans="28:30">
      <c r="AB903" s="21" t="str">
        <f>IFERROR(DATE(PRESTAMO!O903,PRESTAMO!N903,PRESTAMO!M903),"")</f>
        <v/>
      </c>
      <c r="AC903" s="22">
        <f t="shared" ca="1" si="15"/>
        <v>45156</v>
      </c>
      <c r="AD903" s="20"/>
    </row>
    <row r="904" spans="28:30">
      <c r="AB904" s="21" t="str">
        <f>IFERROR(DATE(PRESTAMO!O904,PRESTAMO!N904,PRESTAMO!M904),"")</f>
        <v/>
      </c>
      <c r="AC904" s="22">
        <f t="shared" ca="1" si="15"/>
        <v>45156</v>
      </c>
      <c r="AD904" s="20"/>
    </row>
    <row r="905" spans="28:30">
      <c r="AB905" s="21" t="str">
        <f>IFERROR(DATE(PRESTAMO!O905,PRESTAMO!N905,PRESTAMO!M905),"")</f>
        <v/>
      </c>
      <c r="AC905" s="22">
        <f t="shared" ca="1" si="15"/>
        <v>45156</v>
      </c>
      <c r="AD905" s="20"/>
    </row>
    <row r="906" spans="28:30">
      <c r="AB906" s="21" t="str">
        <f>IFERROR(DATE(PRESTAMO!O906,PRESTAMO!N906,PRESTAMO!M906),"")</f>
        <v/>
      </c>
      <c r="AC906" s="22">
        <f t="shared" ca="1" si="15"/>
        <v>45156</v>
      </c>
      <c r="AD906" s="20"/>
    </row>
    <row r="907" spans="28:30">
      <c r="AB907" s="21" t="str">
        <f>IFERROR(DATE(PRESTAMO!O907,PRESTAMO!N907,PRESTAMO!M907),"")</f>
        <v/>
      </c>
      <c r="AC907" s="22">
        <f t="shared" ca="1" si="15"/>
        <v>45156</v>
      </c>
      <c r="AD907" s="20"/>
    </row>
    <row r="908" spans="28:30">
      <c r="AB908" s="21" t="str">
        <f>IFERROR(DATE(PRESTAMO!O908,PRESTAMO!N908,PRESTAMO!M908),"")</f>
        <v/>
      </c>
      <c r="AC908" s="22">
        <f t="shared" ca="1" si="15"/>
        <v>45156</v>
      </c>
      <c r="AD908" s="20"/>
    </row>
    <row r="909" spans="28:30">
      <c r="AB909" s="21" t="str">
        <f>IFERROR(DATE(PRESTAMO!O909,PRESTAMO!N909,PRESTAMO!M909),"")</f>
        <v/>
      </c>
      <c r="AC909" s="22">
        <f t="shared" ca="1" si="15"/>
        <v>45156</v>
      </c>
      <c r="AD909" s="20"/>
    </row>
    <row r="910" spans="28:30">
      <c r="AB910" s="21" t="str">
        <f>IFERROR(DATE(PRESTAMO!O910,PRESTAMO!N910,PRESTAMO!M910),"")</f>
        <v/>
      </c>
      <c r="AC910" s="22">
        <f t="shared" ca="1" si="15"/>
        <v>45156</v>
      </c>
      <c r="AD910" s="20"/>
    </row>
    <row r="911" spans="28:30">
      <c r="AB911" s="21" t="str">
        <f>IFERROR(DATE(PRESTAMO!O911,PRESTAMO!N911,PRESTAMO!M911),"")</f>
        <v/>
      </c>
      <c r="AC911" s="22">
        <f t="shared" ca="1" si="15"/>
        <v>45156</v>
      </c>
      <c r="AD911" s="20"/>
    </row>
    <row r="912" spans="28:30">
      <c r="AB912" s="21" t="str">
        <f>IFERROR(DATE(PRESTAMO!O912,PRESTAMO!N912,PRESTAMO!M912),"")</f>
        <v/>
      </c>
      <c r="AC912" s="22">
        <f t="shared" ca="1" si="15"/>
        <v>45156</v>
      </c>
      <c r="AD912" s="20"/>
    </row>
    <row r="913" spans="28:30">
      <c r="AB913" s="21" t="str">
        <f>IFERROR(DATE(PRESTAMO!O913,PRESTAMO!N913,PRESTAMO!M913),"")</f>
        <v/>
      </c>
      <c r="AC913" s="22">
        <f t="shared" ca="1" si="15"/>
        <v>45156</v>
      </c>
      <c r="AD913" s="20"/>
    </row>
    <row r="914" spans="28:30">
      <c r="AB914" s="21" t="str">
        <f>IFERROR(DATE(PRESTAMO!O914,PRESTAMO!N914,PRESTAMO!M914),"")</f>
        <v/>
      </c>
      <c r="AC914" s="22">
        <f t="shared" ca="1" si="15"/>
        <v>45156</v>
      </c>
      <c r="AD914" s="20"/>
    </row>
    <row r="915" spans="28:30">
      <c r="AB915" s="21" t="str">
        <f>IFERROR(DATE(PRESTAMO!O915,PRESTAMO!N915,PRESTAMO!M915),"")</f>
        <v/>
      </c>
      <c r="AC915" s="22">
        <f t="shared" ca="1" si="15"/>
        <v>45156</v>
      </c>
      <c r="AD915" s="20"/>
    </row>
    <row r="916" spans="28:30">
      <c r="AB916" s="21" t="str">
        <f>IFERROR(DATE(PRESTAMO!O916,PRESTAMO!N916,PRESTAMO!M916),"")</f>
        <v/>
      </c>
      <c r="AC916" s="22">
        <f t="shared" ca="1" si="15"/>
        <v>45156</v>
      </c>
      <c r="AD916" s="20"/>
    </row>
    <row r="917" spans="28:30">
      <c r="AB917" s="21" t="str">
        <f>IFERROR(DATE(PRESTAMO!O917,PRESTAMO!N917,PRESTAMO!M917),"")</f>
        <v/>
      </c>
      <c r="AC917" s="22">
        <f t="shared" ca="1" si="15"/>
        <v>45156</v>
      </c>
      <c r="AD917" s="20"/>
    </row>
    <row r="918" spans="28:30">
      <c r="AB918" s="21" t="str">
        <f>IFERROR(DATE(PRESTAMO!O918,PRESTAMO!N918,PRESTAMO!M918),"")</f>
        <v/>
      </c>
      <c r="AC918" s="22">
        <f t="shared" ca="1" si="15"/>
        <v>45156</v>
      </c>
      <c r="AD918" s="20"/>
    </row>
    <row r="919" spans="28:30">
      <c r="AB919" s="21" t="str">
        <f>IFERROR(DATE(PRESTAMO!O919,PRESTAMO!N919,PRESTAMO!M919),"")</f>
        <v/>
      </c>
      <c r="AC919" s="22">
        <f t="shared" ca="1" si="15"/>
        <v>45156</v>
      </c>
      <c r="AD919" s="20"/>
    </row>
    <row r="920" spans="28:30">
      <c r="AB920" s="21" t="str">
        <f>IFERROR(DATE(PRESTAMO!O920,PRESTAMO!N920,PRESTAMO!M920),"")</f>
        <v/>
      </c>
      <c r="AC920" s="22">
        <f t="shared" ca="1" si="15"/>
        <v>45156</v>
      </c>
      <c r="AD920" s="20"/>
    </row>
    <row r="921" spans="28:30">
      <c r="AB921" s="21" t="str">
        <f>IFERROR(DATE(PRESTAMO!O921,PRESTAMO!N921,PRESTAMO!M921),"")</f>
        <v/>
      </c>
      <c r="AC921" s="22">
        <f t="shared" ca="1" si="15"/>
        <v>45156</v>
      </c>
      <c r="AD921" s="20"/>
    </row>
    <row r="922" spans="28:30">
      <c r="AB922" s="21" t="str">
        <f>IFERROR(DATE(PRESTAMO!O922,PRESTAMO!N922,PRESTAMO!M922),"")</f>
        <v/>
      </c>
      <c r="AC922" s="22">
        <f t="shared" ca="1" si="15"/>
        <v>45156</v>
      </c>
      <c r="AD922" s="20"/>
    </row>
    <row r="923" spans="28:30">
      <c r="AB923" s="21" t="str">
        <f>IFERROR(DATE(PRESTAMO!O923,PRESTAMO!N923,PRESTAMO!M923),"")</f>
        <v/>
      </c>
      <c r="AC923" s="22">
        <f t="shared" ca="1" si="15"/>
        <v>45156</v>
      </c>
      <c r="AD923" s="20"/>
    </row>
    <row r="924" spans="28:30">
      <c r="AB924" s="21" t="str">
        <f>IFERROR(DATE(PRESTAMO!O924,PRESTAMO!N924,PRESTAMO!M924),"")</f>
        <v/>
      </c>
      <c r="AC924" s="22">
        <f t="shared" ca="1" si="15"/>
        <v>45156</v>
      </c>
      <c r="AD924" s="20"/>
    </row>
    <row r="925" spans="28:30">
      <c r="AB925" s="21" t="str">
        <f>IFERROR(DATE(PRESTAMO!O925,PRESTAMO!N925,PRESTAMO!M925),"")</f>
        <v/>
      </c>
      <c r="AC925" s="22">
        <f t="shared" ca="1" si="15"/>
        <v>45156</v>
      </c>
      <c r="AD925" s="20"/>
    </row>
    <row r="926" spans="28:30">
      <c r="AB926" s="21" t="str">
        <f>IFERROR(DATE(PRESTAMO!O926,PRESTAMO!N926,PRESTAMO!M926),"")</f>
        <v/>
      </c>
      <c r="AC926" s="22">
        <f t="shared" ca="1" si="15"/>
        <v>45156</v>
      </c>
      <c r="AD926" s="20"/>
    </row>
    <row r="927" spans="28:30">
      <c r="AB927" s="21" t="str">
        <f>IFERROR(DATE(PRESTAMO!O927,PRESTAMO!N927,PRESTAMO!M927),"")</f>
        <v/>
      </c>
      <c r="AC927" s="22">
        <f t="shared" ca="1" si="15"/>
        <v>45156</v>
      </c>
      <c r="AD927" s="20"/>
    </row>
    <row r="928" spans="28:30">
      <c r="AB928" s="21" t="str">
        <f>IFERROR(DATE(PRESTAMO!O928,PRESTAMO!N928,PRESTAMO!M928),"")</f>
        <v/>
      </c>
      <c r="AC928" s="22">
        <f t="shared" ca="1" si="15"/>
        <v>45156</v>
      </c>
      <c r="AD928" s="20"/>
    </row>
    <row r="929" spans="28:30">
      <c r="AB929" s="21" t="str">
        <f>IFERROR(DATE(PRESTAMO!O929,PRESTAMO!N929,PRESTAMO!M929),"")</f>
        <v/>
      </c>
      <c r="AC929" s="22">
        <f t="shared" ca="1" si="15"/>
        <v>45156</v>
      </c>
      <c r="AD929" s="20"/>
    </row>
    <row r="930" spans="28:30">
      <c r="AB930" s="21" t="str">
        <f>IFERROR(DATE(PRESTAMO!O930,PRESTAMO!N930,PRESTAMO!M930),"")</f>
        <v/>
      </c>
      <c r="AC930" s="22">
        <f t="shared" ca="1" si="15"/>
        <v>45156</v>
      </c>
      <c r="AD930" s="20"/>
    </row>
    <row r="931" spans="28:30">
      <c r="AB931" s="21" t="str">
        <f>IFERROR(DATE(PRESTAMO!O931,PRESTAMO!N931,PRESTAMO!M931),"")</f>
        <v/>
      </c>
      <c r="AC931" s="22">
        <f t="shared" ca="1" si="15"/>
        <v>45156</v>
      </c>
      <c r="AD931" s="20"/>
    </row>
    <row r="932" spans="28:30">
      <c r="AB932" s="21" t="str">
        <f>IFERROR(DATE(PRESTAMO!O932,PRESTAMO!N932,PRESTAMO!M932),"")</f>
        <v/>
      </c>
      <c r="AC932" s="22">
        <f t="shared" ca="1" si="15"/>
        <v>45156</v>
      </c>
      <c r="AD932" s="20"/>
    </row>
    <row r="933" spans="28:30">
      <c r="AB933" s="21" t="str">
        <f>IFERROR(DATE(PRESTAMO!O933,PRESTAMO!N933,PRESTAMO!M933),"")</f>
        <v/>
      </c>
      <c r="AC933" s="22">
        <f t="shared" ca="1" si="15"/>
        <v>45156</v>
      </c>
      <c r="AD933" s="20"/>
    </row>
    <row r="934" spans="28:30">
      <c r="AB934" s="21" t="str">
        <f>IFERROR(DATE(PRESTAMO!O934,PRESTAMO!N934,PRESTAMO!M934),"")</f>
        <v/>
      </c>
      <c r="AC934" s="22">
        <f t="shared" ca="1" si="15"/>
        <v>45156</v>
      </c>
      <c r="AD934" s="20"/>
    </row>
    <row r="935" spans="28:30">
      <c r="AB935" s="21" t="str">
        <f>IFERROR(DATE(PRESTAMO!O935,PRESTAMO!N935,PRESTAMO!M935),"")</f>
        <v/>
      </c>
      <c r="AC935" s="22">
        <f t="shared" ca="1" si="15"/>
        <v>45156</v>
      </c>
      <c r="AD935" s="20"/>
    </row>
    <row r="936" spans="28:30">
      <c r="AB936" s="21" t="str">
        <f>IFERROR(DATE(PRESTAMO!O936,PRESTAMO!N936,PRESTAMO!M936),"")</f>
        <v/>
      </c>
      <c r="AC936" s="22">
        <f t="shared" ca="1" si="15"/>
        <v>45156</v>
      </c>
      <c r="AD936" s="20"/>
    </row>
    <row r="937" spans="28:30">
      <c r="AB937" s="21" t="str">
        <f>IFERROR(DATE(PRESTAMO!O937,PRESTAMO!N937,PRESTAMO!M937),"")</f>
        <v/>
      </c>
      <c r="AC937" s="22">
        <f t="shared" ca="1" si="15"/>
        <v>45156</v>
      </c>
      <c r="AD937" s="20"/>
    </row>
    <row r="938" spans="28:30">
      <c r="AB938" s="21" t="str">
        <f>IFERROR(DATE(PRESTAMO!O938,PRESTAMO!N938,PRESTAMO!M938),"")</f>
        <v/>
      </c>
      <c r="AC938" s="22">
        <f t="shared" ca="1" si="15"/>
        <v>45156</v>
      </c>
      <c r="AD938" s="20"/>
    </row>
    <row r="939" spans="28:30">
      <c r="AB939" s="21" t="str">
        <f>IFERROR(DATE(PRESTAMO!O939,PRESTAMO!N939,PRESTAMO!M939),"")</f>
        <v/>
      </c>
      <c r="AC939" s="22">
        <f t="shared" ca="1" si="15"/>
        <v>45156</v>
      </c>
      <c r="AD939" s="20"/>
    </row>
    <row r="940" spans="28:30">
      <c r="AB940" s="21" t="str">
        <f>IFERROR(DATE(PRESTAMO!O940,PRESTAMO!N940,PRESTAMO!M940),"")</f>
        <v/>
      </c>
      <c r="AC940" s="22">
        <f t="shared" ca="1" si="15"/>
        <v>45156</v>
      </c>
      <c r="AD940" s="20"/>
    </row>
    <row r="941" spans="28:30">
      <c r="AB941" s="21" t="str">
        <f>IFERROR(DATE(PRESTAMO!O941,PRESTAMO!N941,PRESTAMO!M941),"")</f>
        <v/>
      </c>
      <c r="AC941" s="22">
        <f t="shared" ca="1" si="15"/>
        <v>45156</v>
      </c>
      <c r="AD941" s="20"/>
    </row>
    <row r="942" spans="28:30">
      <c r="AB942" s="21" t="str">
        <f>IFERROR(DATE(PRESTAMO!O942,PRESTAMO!N942,PRESTAMO!M942),"")</f>
        <v/>
      </c>
      <c r="AC942" s="22">
        <f t="shared" ca="1" si="15"/>
        <v>45156</v>
      </c>
      <c r="AD942" s="20"/>
    </row>
    <row r="943" spans="28:30">
      <c r="AB943" s="21" t="str">
        <f>IFERROR(DATE(PRESTAMO!O943,PRESTAMO!N943,PRESTAMO!M943),"")</f>
        <v/>
      </c>
      <c r="AC943" s="22">
        <f t="shared" ca="1" si="15"/>
        <v>45156</v>
      </c>
      <c r="AD943" s="20"/>
    </row>
    <row r="944" spans="28:30">
      <c r="AB944" s="21" t="str">
        <f>IFERROR(DATE(PRESTAMO!O944,PRESTAMO!N944,PRESTAMO!M944),"")</f>
        <v/>
      </c>
      <c r="AC944" s="22">
        <f t="shared" ca="1" si="15"/>
        <v>45156</v>
      </c>
      <c r="AD944" s="20"/>
    </row>
    <row r="945" spans="28:30">
      <c r="AB945" s="21" t="str">
        <f>IFERROR(DATE(PRESTAMO!O945,PRESTAMO!N945,PRESTAMO!M945),"")</f>
        <v/>
      </c>
      <c r="AC945" s="22">
        <f t="shared" ca="1" si="15"/>
        <v>45156</v>
      </c>
      <c r="AD945" s="20"/>
    </row>
    <row r="946" spans="28:30">
      <c r="AB946" s="21" t="str">
        <f>IFERROR(DATE(PRESTAMO!O946,PRESTAMO!N946,PRESTAMO!M946),"")</f>
        <v/>
      </c>
      <c r="AC946" s="22">
        <f t="shared" ca="1" si="15"/>
        <v>45156</v>
      </c>
      <c r="AD946" s="20"/>
    </row>
    <row r="947" spans="28:30">
      <c r="AB947" s="21" t="str">
        <f>IFERROR(DATE(PRESTAMO!O947,PRESTAMO!N947,PRESTAMO!M947),"")</f>
        <v/>
      </c>
      <c r="AC947" s="22">
        <f t="shared" ca="1" si="15"/>
        <v>45156</v>
      </c>
      <c r="AD947" s="20"/>
    </row>
    <row r="948" spans="28:30">
      <c r="AB948" s="21" t="str">
        <f>IFERROR(DATE(PRESTAMO!O948,PRESTAMO!N948,PRESTAMO!M948),"")</f>
        <v/>
      </c>
      <c r="AC948" s="22">
        <f t="shared" ca="1" si="15"/>
        <v>45156</v>
      </c>
      <c r="AD948" s="20"/>
    </row>
    <row r="949" spans="28:30">
      <c r="AB949" s="21" t="str">
        <f>IFERROR(DATE(PRESTAMO!O949,PRESTAMO!N949,PRESTAMO!M949),"")</f>
        <v/>
      </c>
      <c r="AC949" s="22">
        <f t="shared" ca="1" si="15"/>
        <v>45156</v>
      </c>
      <c r="AD949" s="20"/>
    </row>
    <row r="950" spans="28:30">
      <c r="AB950" s="21" t="str">
        <f>IFERROR(DATE(PRESTAMO!O950,PRESTAMO!N950,PRESTAMO!M950),"")</f>
        <v/>
      </c>
      <c r="AC950" s="22">
        <f t="shared" ca="1" si="15"/>
        <v>45156</v>
      </c>
      <c r="AD950" s="20"/>
    </row>
    <row r="951" spans="28:30">
      <c r="AB951" s="21" t="str">
        <f>IFERROR(DATE(PRESTAMO!O951,PRESTAMO!N951,PRESTAMO!M951),"")</f>
        <v/>
      </c>
      <c r="AC951" s="22">
        <f t="shared" ca="1" si="15"/>
        <v>45156</v>
      </c>
      <c r="AD951" s="20"/>
    </row>
    <row r="952" spans="28:30">
      <c r="AB952" s="21" t="str">
        <f>IFERROR(DATE(PRESTAMO!O952,PRESTAMO!N952,PRESTAMO!M952),"")</f>
        <v/>
      </c>
      <c r="AC952" s="22">
        <f t="shared" ca="1" si="15"/>
        <v>45156</v>
      </c>
      <c r="AD952" s="20"/>
    </row>
    <row r="953" spans="28:30">
      <c r="AB953" s="21" t="str">
        <f>IFERROR(DATE(PRESTAMO!O953,PRESTAMO!N953,PRESTAMO!M953),"")</f>
        <v/>
      </c>
      <c r="AC953" s="22">
        <f t="shared" ca="1" si="15"/>
        <v>45156</v>
      </c>
      <c r="AD953" s="20"/>
    </row>
    <row r="954" spans="28:30">
      <c r="AB954" s="21" t="str">
        <f>IFERROR(DATE(PRESTAMO!O954,PRESTAMO!N954,PRESTAMO!M954),"")</f>
        <v/>
      </c>
      <c r="AC954" s="22">
        <f t="shared" ca="1" si="15"/>
        <v>45156</v>
      </c>
      <c r="AD954" s="20"/>
    </row>
    <row r="955" spans="28:30">
      <c r="AB955" s="21" t="str">
        <f>IFERROR(DATE(PRESTAMO!O955,PRESTAMO!N955,PRESTAMO!M955),"")</f>
        <v/>
      </c>
      <c r="AC955" s="22">
        <f t="shared" ca="1" si="15"/>
        <v>45156</v>
      </c>
      <c r="AD955" s="20"/>
    </row>
    <row r="956" spans="28:30">
      <c r="AB956" s="21" t="str">
        <f>IFERROR(DATE(PRESTAMO!O956,PRESTAMO!N956,PRESTAMO!M956),"")</f>
        <v/>
      </c>
      <c r="AC956" s="22">
        <f t="shared" ca="1" si="15"/>
        <v>45156</v>
      </c>
      <c r="AD956" s="20"/>
    </row>
    <row r="957" spans="28:30">
      <c r="AB957" s="21" t="str">
        <f>IFERROR(DATE(PRESTAMO!O957,PRESTAMO!N957,PRESTAMO!M957),"")</f>
        <v/>
      </c>
      <c r="AC957" s="22">
        <f t="shared" ca="1" si="15"/>
        <v>45156</v>
      </c>
      <c r="AD957" s="20"/>
    </row>
    <row r="958" spans="28:30">
      <c r="AB958" s="21" t="str">
        <f>IFERROR(DATE(PRESTAMO!O958,PRESTAMO!N958,PRESTAMO!M958),"")</f>
        <v/>
      </c>
      <c r="AC958" s="22">
        <f t="shared" ca="1" si="15"/>
        <v>45156</v>
      </c>
      <c r="AD958" s="20"/>
    </row>
    <row r="959" spans="28:30">
      <c r="AB959" s="21" t="str">
        <f>IFERROR(DATE(PRESTAMO!O959,PRESTAMO!N959,PRESTAMO!M959),"")</f>
        <v/>
      </c>
      <c r="AC959" s="22">
        <f t="shared" ca="1" si="15"/>
        <v>45156</v>
      </c>
      <c r="AD959" s="20"/>
    </row>
    <row r="960" spans="28:30">
      <c r="AB960" s="21" t="str">
        <f>IFERROR(DATE(PRESTAMO!O960,PRESTAMO!N960,PRESTAMO!M960),"")</f>
        <v/>
      </c>
      <c r="AC960" s="22">
        <f t="shared" ca="1" si="15"/>
        <v>45156</v>
      </c>
      <c r="AD960" s="20"/>
    </row>
    <row r="961" spans="28:30">
      <c r="AB961" s="21" t="str">
        <f>IFERROR(DATE(PRESTAMO!O961,PRESTAMO!N961,PRESTAMO!M961),"")</f>
        <v/>
      </c>
      <c r="AC961" s="22">
        <f t="shared" ca="1" si="15"/>
        <v>45156</v>
      </c>
      <c r="AD961" s="20"/>
    </row>
    <row r="962" spans="28:30">
      <c r="AB962" s="21" t="str">
        <f>IFERROR(DATE(PRESTAMO!O962,PRESTAMO!N962,PRESTAMO!M962),"")</f>
        <v/>
      </c>
      <c r="AC962" s="22">
        <f t="shared" ca="1" si="15"/>
        <v>45156</v>
      </c>
      <c r="AD962" s="20"/>
    </row>
    <row r="963" spans="28:30">
      <c r="AB963" s="21" t="str">
        <f>IFERROR(DATE(PRESTAMO!O963,PRESTAMO!N963,PRESTAMO!M963),"")</f>
        <v/>
      </c>
      <c r="AC963" s="22">
        <f t="shared" ref="AC963:AC1001" ca="1" si="16">TODAY()</f>
        <v>45156</v>
      </c>
      <c r="AD963" s="20"/>
    </row>
    <row r="964" spans="28:30">
      <c r="AB964" s="21" t="str">
        <f>IFERROR(DATE(PRESTAMO!O964,PRESTAMO!N964,PRESTAMO!M964),"")</f>
        <v/>
      </c>
      <c r="AC964" s="22">
        <f t="shared" ca="1" si="16"/>
        <v>45156</v>
      </c>
      <c r="AD964" s="20"/>
    </row>
    <row r="965" spans="28:30">
      <c r="AB965" s="21" t="str">
        <f>IFERROR(DATE(PRESTAMO!O965,PRESTAMO!N965,PRESTAMO!M965),"")</f>
        <v/>
      </c>
      <c r="AC965" s="22">
        <f t="shared" ca="1" si="16"/>
        <v>45156</v>
      </c>
      <c r="AD965" s="20"/>
    </row>
    <row r="966" spans="28:30">
      <c r="AB966" s="21" t="str">
        <f>IFERROR(DATE(PRESTAMO!O966,PRESTAMO!N966,PRESTAMO!M966),"")</f>
        <v/>
      </c>
      <c r="AC966" s="22">
        <f t="shared" ca="1" si="16"/>
        <v>45156</v>
      </c>
      <c r="AD966" s="20"/>
    </row>
    <row r="967" spans="28:30">
      <c r="AB967" s="21" t="str">
        <f>IFERROR(DATE(PRESTAMO!O967,PRESTAMO!N967,PRESTAMO!M967),"")</f>
        <v/>
      </c>
      <c r="AC967" s="22">
        <f t="shared" ca="1" si="16"/>
        <v>45156</v>
      </c>
      <c r="AD967" s="20"/>
    </row>
    <row r="968" spans="28:30">
      <c r="AB968" s="21" t="str">
        <f>IFERROR(DATE(PRESTAMO!O968,PRESTAMO!N968,PRESTAMO!M968),"")</f>
        <v/>
      </c>
      <c r="AC968" s="22">
        <f t="shared" ca="1" si="16"/>
        <v>45156</v>
      </c>
      <c r="AD968" s="20"/>
    </row>
    <row r="969" spans="28:30">
      <c r="AB969" s="21" t="str">
        <f>IFERROR(DATE(PRESTAMO!O969,PRESTAMO!N969,PRESTAMO!M969),"")</f>
        <v/>
      </c>
      <c r="AC969" s="22">
        <f t="shared" ca="1" si="16"/>
        <v>45156</v>
      </c>
      <c r="AD969" s="20"/>
    </row>
    <row r="970" spans="28:30">
      <c r="AB970" s="21" t="str">
        <f>IFERROR(DATE(PRESTAMO!O970,PRESTAMO!N970,PRESTAMO!M970),"")</f>
        <v/>
      </c>
      <c r="AC970" s="22">
        <f t="shared" ca="1" si="16"/>
        <v>45156</v>
      </c>
      <c r="AD970" s="20"/>
    </row>
    <row r="971" spans="28:30">
      <c r="AB971" s="21" t="str">
        <f>IFERROR(DATE(PRESTAMO!O971,PRESTAMO!N971,PRESTAMO!M971),"")</f>
        <v/>
      </c>
      <c r="AC971" s="22">
        <f t="shared" ca="1" si="16"/>
        <v>45156</v>
      </c>
      <c r="AD971" s="20"/>
    </row>
    <row r="972" spans="28:30">
      <c r="AB972" s="21" t="str">
        <f>IFERROR(DATE(PRESTAMO!O972,PRESTAMO!N972,PRESTAMO!M972),"")</f>
        <v/>
      </c>
      <c r="AC972" s="22">
        <f t="shared" ca="1" si="16"/>
        <v>45156</v>
      </c>
      <c r="AD972" s="20"/>
    </row>
    <row r="973" spans="28:30">
      <c r="AB973" s="21" t="str">
        <f>IFERROR(DATE(PRESTAMO!O973,PRESTAMO!N973,PRESTAMO!M973),"")</f>
        <v/>
      </c>
      <c r="AC973" s="22">
        <f t="shared" ca="1" si="16"/>
        <v>45156</v>
      </c>
      <c r="AD973" s="20"/>
    </row>
    <row r="974" spans="28:30">
      <c r="AB974" s="21" t="str">
        <f>IFERROR(DATE(PRESTAMO!O974,PRESTAMO!N974,PRESTAMO!M974),"")</f>
        <v/>
      </c>
      <c r="AC974" s="22">
        <f t="shared" ca="1" si="16"/>
        <v>45156</v>
      </c>
      <c r="AD974" s="20"/>
    </row>
    <row r="975" spans="28:30">
      <c r="AB975" s="21" t="str">
        <f>IFERROR(DATE(PRESTAMO!O975,PRESTAMO!N975,PRESTAMO!M975),"")</f>
        <v/>
      </c>
      <c r="AC975" s="22">
        <f t="shared" ca="1" si="16"/>
        <v>45156</v>
      </c>
      <c r="AD975" s="20"/>
    </row>
    <row r="976" spans="28:30">
      <c r="AB976" s="21" t="str">
        <f>IFERROR(DATE(PRESTAMO!O976,PRESTAMO!N976,PRESTAMO!M976),"")</f>
        <v/>
      </c>
      <c r="AC976" s="22">
        <f t="shared" ca="1" si="16"/>
        <v>45156</v>
      </c>
      <c r="AD976" s="20"/>
    </row>
    <row r="977" spans="28:30">
      <c r="AB977" s="21" t="str">
        <f>IFERROR(DATE(PRESTAMO!O977,PRESTAMO!N977,PRESTAMO!M977),"")</f>
        <v/>
      </c>
      <c r="AC977" s="22">
        <f t="shared" ca="1" si="16"/>
        <v>45156</v>
      </c>
      <c r="AD977" s="20"/>
    </row>
    <row r="978" spans="28:30">
      <c r="AB978" s="21" t="str">
        <f>IFERROR(DATE(PRESTAMO!O978,PRESTAMO!N978,PRESTAMO!M978),"")</f>
        <v/>
      </c>
      <c r="AC978" s="22">
        <f t="shared" ca="1" si="16"/>
        <v>45156</v>
      </c>
      <c r="AD978" s="20"/>
    </row>
    <row r="979" spans="28:30">
      <c r="AB979" s="21" t="str">
        <f>IFERROR(DATE(PRESTAMO!O979,PRESTAMO!N979,PRESTAMO!M979),"")</f>
        <v/>
      </c>
      <c r="AC979" s="22">
        <f t="shared" ca="1" si="16"/>
        <v>45156</v>
      </c>
      <c r="AD979" s="20"/>
    </row>
    <row r="980" spans="28:30">
      <c r="AB980" s="21" t="str">
        <f>IFERROR(DATE(PRESTAMO!O980,PRESTAMO!N980,PRESTAMO!M980),"")</f>
        <v/>
      </c>
      <c r="AC980" s="22">
        <f t="shared" ca="1" si="16"/>
        <v>45156</v>
      </c>
      <c r="AD980" s="20"/>
    </row>
    <row r="981" spans="28:30">
      <c r="AB981" s="21" t="str">
        <f>IFERROR(DATE(PRESTAMO!O981,PRESTAMO!N981,PRESTAMO!M981),"")</f>
        <v/>
      </c>
      <c r="AC981" s="22">
        <f t="shared" ca="1" si="16"/>
        <v>45156</v>
      </c>
      <c r="AD981" s="20"/>
    </row>
    <row r="982" spans="28:30">
      <c r="AB982" s="21" t="str">
        <f>IFERROR(DATE(PRESTAMO!O982,PRESTAMO!N982,PRESTAMO!M982),"")</f>
        <v/>
      </c>
      <c r="AC982" s="22">
        <f t="shared" ca="1" si="16"/>
        <v>45156</v>
      </c>
      <c r="AD982" s="20"/>
    </row>
    <row r="983" spans="28:30">
      <c r="AB983" s="21" t="str">
        <f>IFERROR(DATE(PRESTAMO!O983,PRESTAMO!N983,PRESTAMO!M983),"")</f>
        <v/>
      </c>
      <c r="AC983" s="22">
        <f t="shared" ca="1" si="16"/>
        <v>45156</v>
      </c>
      <c r="AD983" s="20"/>
    </row>
    <row r="984" spans="28:30">
      <c r="AB984" s="21" t="str">
        <f>IFERROR(DATE(PRESTAMO!O984,PRESTAMO!N984,PRESTAMO!M984),"")</f>
        <v/>
      </c>
      <c r="AC984" s="22">
        <f t="shared" ca="1" si="16"/>
        <v>45156</v>
      </c>
      <c r="AD984" s="20"/>
    </row>
    <row r="985" spans="28:30">
      <c r="AB985" s="21" t="str">
        <f>IFERROR(DATE(PRESTAMO!O985,PRESTAMO!N985,PRESTAMO!M985),"")</f>
        <v/>
      </c>
      <c r="AC985" s="22">
        <f t="shared" ca="1" si="16"/>
        <v>45156</v>
      </c>
      <c r="AD985" s="20"/>
    </row>
    <row r="986" spans="28:30">
      <c r="AB986" s="21" t="str">
        <f>IFERROR(DATE(PRESTAMO!O986,PRESTAMO!N986,PRESTAMO!M986),"")</f>
        <v/>
      </c>
      <c r="AC986" s="22">
        <f t="shared" ca="1" si="16"/>
        <v>45156</v>
      </c>
      <c r="AD986" s="20"/>
    </row>
    <row r="987" spans="28:30">
      <c r="AB987" s="21" t="str">
        <f>IFERROR(DATE(PRESTAMO!O987,PRESTAMO!N987,PRESTAMO!M987),"")</f>
        <v/>
      </c>
      <c r="AC987" s="22">
        <f t="shared" ca="1" si="16"/>
        <v>45156</v>
      </c>
      <c r="AD987" s="20"/>
    </row>
    <row r="988" spans="28:30">
      <c r="AB988" s="21" t="str">
        <f>IFERROR(DATE(PRESTAMO!O988,PRESTAMO!N988,PRESTAMO!M988),"")</f>
        <v/>
      </c>
      <c r="AC988" s="22">
        <f t="shared" ca="1" si="16"/>
        <v>45156</v>
      </c>
      <c r="AD988" s="20"/>
    </row>
    <row r="989" spans="28:30">
      <c r="AB989" s="21" t="str">
        <f>IFERROR(DATE(PRESTAMO!O989,PRESTAMO!N989,PRESTAMO!M989),"")</f>
        <v/>
      </c>
      <c r="AC989" s="22">
        <f t="shared" ca="1" si="16"/>
        <v>45156</v>
      </c>
      <c r="AD989" s="20"/>
    </row>
    <row r="990" spans="28:30">
      <c r="AB990" s="21" t="str">
        <f>IFERROR(DATE(PRESTAMO!O990,PRESTAMO!N990,PRESTAMO!M990),"")</f>
        <v/>
      </c>
      <c r="AC990" s="22">
        <f t="shared" ca="1" si="16"/>
        <v>45156</v>
      </c>
      <c r="AD990" s="20"/>
    </row>
    <row r="991" spans="28:30">
      <c r="AB991" s="21" t="str">
        <f>IFERROR(DATE(PRESTAMO!O991,PRESTAMO!N991,PRESTAMO!M991),"")</f>
        <v/>
      </c>
      <c r="AC991" s="22">
        <f t="shared" ca="1" si="16"/>
        <v>45156</v>
      </c>
      <c r="AD991" s="20"/>
    </row>
    <row r="992" spans="28:30">
      <c r="AB992" s="21" t="str">
        <f>IFERROR(DATE(PRESTAMO!O992,PRESTAMO!N992,PRESTAMO!M992),"")</f>
        <v/>
      </c>
      <c r="AC992" s="22">
        <f t="shared" ca="1" si="16"/>
        <v>45156</v>
      </c>
      <c r="AD992" s="20"/>
    </row>
    <row r="993" spans="28:30">
      <c r="AB993" s="21" t="str">
        <f>IFERROR(DATE(PRESTAMO!O993,PRESTAMO!N993,PRESTAMO!M993),"")</f>
        <v/>
      </c>
      <c r="AC993" s="22">
        <f t="shared" ca="1" si="16"/>
        <v>45156</v>
      </c>
      <c r="AD993" s="20"/>
    </row>
    <row r="994" spans="28:30">
      <c r="AB994" s="21" t="str">
        <f>IFERROR(DATE(PRESTAMO!O994,PRESTAMO!N994,PRESTAMO!M994),"")</f>
        <v/>
      </c>
      <c r="AC994" s="22">
        <f t="shared" ca="1" si="16"/>
        <v>45156</v>
      </c>
      <c r="AD994" s="20"/>
    </row>
    <row r="995" spans="28:30">
      <c r="AB995" s="21" t="str">
        <f>IFERROR(DATE(PRESTAMO!O995,PRESTAMO!N995,PRESTAMO!M995),"")</f>
        <v/>
      </c>
      <c r="AC995" s="22">
        <f t="shared" ca="1" si="16"/>
        <v>45156</v>
      </c>
      <c r="AD995" s="20"/>
    </row>
    <row r="996" spans="28:30">
      <c r="AB996" s="21" t="str">
        <f>IFERROR(DATE(PRESTAMO!O996,PRESTAMO!N996,PRESTAMO!M996),"")</f>
        <v/>
      </c>
      <c r="AC996" s="22">
        <f t="shared" ca="1" si="16"/>
        <v>45156</v>
      </c>
      <c r="AD996" s="20"/>
    </row>
    <row r="997" spans="28:30">
      <c r="AB997" s="21" t="str">
        <f>IFERROR(DATE(PRESTAMO!O997,PRESTAMO!N997,PRESTAMO!M997),"")</f>
        <v/>
      </c>
      <c r="AC997" s="22">
        <f t="shared" ca="1" si="16"/>
        <v>45156</v>
      </c>
      <c r="AD997" s="20"/>
    </row>
    <row r="998" spans="28:30">
      <c r="AB998" s="21" t="str">
        <f>IFERROR(DATE(PRESTAMO!O998,PRESTAMO!N998,PRESTAMO!M998),"")</f>
        <v/>
      </c>
      <c r="AC998" s="22">
        <f t="shared" ca="1" si="16"/>
        <v>45156</v>
      </c>
      <c r="AD998" s="20"/>
    </row>
    <row r="999" spans="28:30">
      <c r="AB999" s="21" t="str">
        <f>IFERROR(DATE(PRESTAMO!O999,PRESTAMO!N999,PRESTAMO!M999),"")</f>
        <v/>
      </c>
      <c r="AC999" s="22">
        <f t="shared" ca="1" si="16"/>
        <v>45156</v>
      </c>
      <c r="AD999" s="20"/>
    </row>
    <row r="1000" spans="28:30">
      <c r="AB1000" s="21" t="str">
        <f>IFERROR(DATE(PRESTAMO!O1000,PRESTAMO!N1000,PRESTAMO!M1000),"")</f>
        <v/>
      </c>
      <c r="AC1000" s="22">
        <f t="shared" ca="1" si="16"/>
        <v>45156</v>
      </c>
      <c r="AD1000" s="20"/>
    </row>
    <row r="1001" spans="28:30">
      <c r="AB1001" s="21" t="str">
        <f>IFERROR(DATE(PRESTAMO!O1001,PRESTAMO!N1001,PRESTAMO!M1001),"")</f>
        <v/>
      </c>
      <c r="AC1001" s="22">
        <f t="shared" ca="1" si="16"/>
        <v>45156</v>
      </c>
      <c r="AD1001" s="20"/>
    </row>
  </sheetData>
  <sheetProtection algorithmName="SHA-512" hashValue="yAwyeY7tqF6mXtgbsFeQLjDABLMuIMeJbncWfDyrbVzqdYpLO2O8k/Cyzder4eLpDL2lf6/4UYXrAdyfDPPr5w==" saltValue="b7nHQBGRihU0P41YHd1xOw==" spinCount="100000" sheet="1"/>
  <mergeCells count="42">
    <mergeCell ref="AC1:AC2"/>
    <mergeCell ref="A1:B1"/>
    <mergeCell ref="H1:I1"/>
    <mergeCell ref="L1:M1"/>
    <mergeCell ref="A10:B10"/>
    <mergeCell ref="X1:Z1"/>
    <mergeCell ref="Y2:Z2"/>
    <mergeCell ref="Y3:Z3"/>
    <mergeCell ref="X4:X10"/>
    <mergeCell ref="A20:B20"/>
    <mergeCell ref="A27:B27"/>
    <mergeCell ref="D27:E27"/>
    <mergeCell ref="L27:M27"/>
    <mergeCell ref="AB1:AB2"/>
    <mergeCell ref="O1:Q1"/>
    <mergeCell ref="P2:Q2"/>
    <mergeCell ref="P3:Q3"/>
    <mergeCell ref="O4:O10"/>
    <mergeCell ref="O11:O20"/>
    <mergeCell ref="O21:O23"/>
    <mergeCell ref="O24:O30"/>
    <mergeCell ref="X11:X20"/>
    <mergeCell ref="X21:X23"/>
    <mergeCell ref="X24:X30"/>
    <mergeCell ref="O31:O33"/>
    <mergeCell ref="R1:T1"/>
    <mergeCell ref="S2:T2"/>
    <mergeCell ref="S3:T3"/>
    <mergeCell ref="R4:R10"/>
    <mergeCell ref="R11:R20"/>
    <mergeCell ref="R21:R23"/>
    <mergeCell ref="R24:R30"/>
    <mergeCell ref="R31:R33"/>
    <mergeCell ref="X31:X33"/>
    <mergeCell ref="U1:W1"/>
    <mergeCell ref="V2:W2"/>
    <mergeCell ref="V3:W3"/>
    <mergeCell ref="U4:U10"/>
    <mergeCell ref="U11:U20"/>
    <mergeCell ref="U21:U23"/>
    <mergeCell ref="U24:U30"/>
    <mergeCell ref="U31:U33"/>
  </mergeCells>
  <conditionalFormatting sqref="Q33">
    <cfRule type="dataBar" priority="12">
      <dataBar>
        <cfvo type="num" val="0"/>
        <cfvo type="num" val="$Q$31"/>
        <color rgb="FFFF555A"/>
      </dataBar>
      <extLst>
        <ext xmlns:x14="http://schemas.microsoft.com/office/spreadsheetml/2009/9/main" uri="{B025F937-C7B1-47D3-B67F-A62EFF666E3E}">
          <x14:id>{DDF122B7-92C5-8C46-8D4A-73A97B4912A5}</x14:id>
        </ext>
      </extLst>
    </cfRule>
    <cfRule type="cellIs" dxfId="3" priority="6" operator="lessThan">
      <formula>0</formula>
    </cfRule>
  </conditionalFormatting>
  <conditionalFormatting sqref="T33">
    <cfRule type="dataBar" priority="10">
      <dataBar>
        <cfvo type="num" val="0"/>
        <cfvo type="num" val="$T$31"/>
        <color rgb="FFFF555A"/>
      </dataBar>
      <extLst>
        <ext xmlns:x14="http://schemas.microsoft.com/office/spreadsheetml/2009/9/main" uri="{B025F937-C7B1-47D3-B67F-A62EFF666E3E}">
          <x14:id>{E4AA818B-5E71-2944-86E2-ED535F8190F7}</x14:id>
        </ext>
      </extLst>
    </cfRule>
    <cfRule type="cellIs" dxfId="2" priority="5" operator="lessThan">
      <formula>0</formula>
    </cfRule>
  </conditionalFormatting>
  <conditionalFormatting sqref="W33">
    <cfRule type="cellIs" dxfId="1" priority="3" operator="lessThan">
      <formula>0</formula>
    </cfRule>
    <cfRule type="dataBar" priority="4">
      <dataBar>
        <cfvo type="num" val="0"/>
        <cfvo type="num" val="$W$31"/>
        <color rgb="FFFF555A"/>
      </dataBar>
      <extLst>
        <ext xmlns:x14="http://schemas.microsoft.com/office/spreadsheetml/2009/9/main" uri="{B025F937-C7B1-47D3-B67F-A62EFF666E3E}">
          <x14:id>{223BE847-56F4-D543-BE27-2DE00E15B042}</x14:id>
        </ext>
      </extLst>
    </cfRule>
  </conditionalFormatting>
  <conditionalFormatting sqref="Z33">
    <cfRule type="cellIs" dxfId="0" priority="1" operator="lessThan">
      <formula>0</formula>
    </cfRule>
    <cfRule type="dataBar" priority="2">
      <dataBar>
        <cfvo type="num" val="0"/>
        <cfvo type="num" val="$Z$31"/>
        <color rgb="FFFF555A"/>
      </dataBar>
      <extLst>
        <ext xmlns:x14="http://schemas.microsoft.com/office/spreadsheetml/2009/9/main" uri="{B025F937-C7B1-47D3-B67F-A62EFF666E3E}">
          <x14:id>{5D362B6F-D43B-EE40-82BB-BBC9FD1B754C}</x14:id>
        </ext>
      </extLst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DF122B7-92C5-8C46-8D4A-73A97B4912A5}">
            <x14:dataBar minLength="0" maxLength="100" border="1" direction="rightToLeft" negativeBarBorderColorSameAsPositive="0">
              <x14:cfvo type="num">
                <xm:f>0</xm:f>
              </x14:cfvo>
              <x14:cfvo type="num">
                <xm:f>$Q$31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Q33</xm:sqref>
        </x14:conditionalFormatting>
        <x14:conditionalFormatting xmlns:xm="http://schemas.microsoft.com/office/excel/2006/main">
          <x14:cfRule type="dataBar" id="{E4AA818B-5E71-2944-86E2-ED535F8190F7}">
            <x14:dataBar minLength="0" maxLength="100" border="1" direction="rightToLeft" negativeBarBorderColorSameAsPositive="0">
              <x14:cfvo type="num">
                <xm:f>0</xm:f>
              </x14:cfvo>
              <x14:cfvo type="num">
                <xm:f>$T$31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T33</xm:sqref>
        </x14:conditionalFormatting>
        <x14:conditionalFormatting xmlns:xm="http://schemas.microsoft.com/office/excel/2006/main">
          <x14:cfRule type="dataBar" id="{223BE847-56F4-D543-BE27-2DE00E15B042}">
            <x14:dataBar minLength="0" maxLength="100" border="1" direction="rightToLeft" negativeBarBorderColorSameAsPositive="0">
              <x14:cfvo type="num">
                <xm:f>0</xm:f>
              </x14:cfvo>
              <x14:cfvo type="num">
                <xm:f>$W$31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W33</xm:sqref>
        </x14:conditionalFormatting>
        <x14:conditionalFormatting xmlns:xm="http://schemas.microsoft.com/office/excel/2006/main">
          <x14:cfRule type="dataBar" id="{5D362B6F-D43B-EE40-82BB-BBC9FD1B754C}">
            <x14:dataBar minLength="0" maxLength="100" border="1" direction="rightToLeft" negativeBarBorderColorSameAsPositive="0">
              <x14:cfvo type="num">
                <xm:f>0</xm:f>
              </x14:cfvo>
              <x14:cfvo type="num">
                <xm:f>$Z$31</xm:f>
              </x14:cfvo>
              <x14:borderColor rgb="FFFF555A"/>
              <x14:negativeFillColor rgb="FFFF0000"/>
              <x14:negativeBorderColor rgb="FFFF0000"/>
              <x14:axisColor rgb="FF000000"/>
            </x14:dataBar>
          </x14:cfRule>
          <xm:sqref>Z33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ERICA ALEJANDRA BERTEL FERREIRA</dc:creator>
  <cp:keywords/>
  <dc:description/>
  <cp:lastModifiedBy/>
  <cp:revision/>
  <dcterms:created xsi:type="dcterms:W3CDTF">2019-08-13T14:29:14Z</dcterms:created>
  <dcterms:modified xsi:type="dcterms:W3CDTF">2023-08-18T14:00:36Z</dcterms:modified>
  <cp:category/>
  <cp:contentStatus/>
</cp:coreProperties>
</file>